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2\split files gre\"/>
    </mc:Choice>
  </mc:AlternateContent>
  <xr:revisionPtr revIDLastSave="0" documentId="13_ncr:1_{2AFB1A3C-C5C8-4ADB-AF31-41587306D2A8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ata" sheetId="5" state="hidden" r:id="rId1"/>
    <sheet name="Τροχαία" sheetId="7" r:id="rId2"/>
    <sheet name="Τροχαία (1)" sheetId="8" r:id="rId3"/>
    <sheet name="Τροχαία (2)" sheetId="9" r:id="rId4"/>
    <sheet name="Τροχαία (3)" sheetId="10" r:id="rId5"/>
    <sheet name="Τροχαία (4)" sheetId="11" state="hidden" r:id="rId6"/>
    <sheet name="Chart1" sheetId="18" r:id="rId7"/>
    <sheet name="Chart2" sheetId="19" r:id="rId8"/>
    <sheet name="Chart3" sheetId="17" r:id="rId9"/>
    <sheet name="data for chart3" sheetId="12" state="hidden" r:id="rId10"/>
  </sheets>
  <externalReferences>
    <externalReference r:id="rId11"/>
  </externalReferences>
  <definedNames>
    <definedName name="_xlnm._FilterDatabase" localSheetId="9" hidden="1">'data for chart3'!$A$23:$C$23</definedName>
    <definedName name="dBase" localSheetId="1">[1]Settings!$A$7:$G$18</definedName>
    <definedName name="dbase">data!$A:$B</definedName>
    <definedName name="dbase1">[1]Settings!$A$7:$G$18</definedName>
    <definedName name="_xlnm.Print_Area" localSheetId="1">Τροχαία!$A$1:$K$33</definedName>
    <definedName name="_xlnm.Print_Area" localSheetId="2">'Τροχαία (1)'!$A$1:$H$15</definedName>
    <definedName name="_xlnm.Print_Area" localSheetId="3">'Τροχαία (2)'!$A$1:$H$21</definedName>
    <definedName name="_xlnm.Print_Area" localSheetId="4">'Τροχαία (3)'!$A$1:$M$12</definedName>
    <definedName name="_xlnm.Print_Area" localSheetId="5">'Τροχαία (4)'!$A$12:$M$44</definedName>
  </definedNames>
  <calcPr calcId="191029"/>
</workbook>
</file>

<file path=xl/calcChain.xml><?xml version="1.0" encoding="utf-8"?>
<calcChain xmlns="http://schemas.openxmlformats.org/spreadsheetml/2006/main">
  <c r="C23" i="12" l="1"/>
  <c r="B23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0" i="12"/>
  <c r="I3" i="12"/>
  <c r="B3" i="12"/>
  <c r="B74" i="5"/>
  <c r="B71" i="5"/>
  <c r="B63" i="5"/>
  <c r="H20" i="12"/>
  <c r="G20" i="12"/>
  <c r="F20" i="12"/>
  <c r="E20" i="12"/>
  <c r="D20" i="12"/>
  <c r="I5" i="12"/>
  <c r="G10" i="11"/>
  <c r="J10" i="10"/>
  <c r="K10" i="10"/>
  <c r="B35" i="12" l="1"/>
  <c r="F18" i="9"/>
  <c r="F10" i="11" l="1"/>
  <c r="B30" i="5" l="1"/>
  <c r="A11" i="8" s="1"/>
  <c r="B31" i="5"/>
  <c r="A12" i="8" s="1"/>
  <c r="G12" i="8"/>
  <c r="G11" i="8"/>
  <c r="L6" i="10" l="1"/>
  <c r="M6" i="10"/>
  <c r="L7" i="10"/>
  <c r="M7" i="10"/>
  <c r="L8" i="10"/>
  <c r="M8" i="10"/>
  <c r="L9" i="10"/>
  <c r="M9" i="10"/>
  <c r="M5" i="10"/>
  <c r="L5" i="10"/>
  <c r="B7" i="5"/>
  <c r="O4" i="10" s="1"/>
  <c r="G17" i="9"/>
  <c r="G16" i="9"/>
  <c r="G15" i="9"/>
  <c r="G7" i="9"/>
  <c r="G6" i="9"/>
  <c r="G5" i="9"/>
  <c r="G4" i="9"/>
  <c r="F8" i="9"/>
  <c r="G13" i="8"/>
  <c r="G10" i="8"/>
  <c r="G9" i="8"/>
  <c r="G8" i="8"/>
  <c r="G7" i="8"/>
  <c r="G6" i="8"/>
  <c r="G5" i="8"/>
  <c r="G4" i="8"/>
  <c r="F14" i="8"/>
  <c r="N7" i="10" l="1"/>
  <c r="L10" i="10"/>
  <c r="N8" i="10"/>
  <c r="N6" i="10"/>
  <c r="N5" i="10"/>
  <c r="N9" i="10"/>
  <c r="M10" i="10"/>
  <c r="H3" i="8"/>
  <c r="H14" i="9"/>
  <c r="H3" i="9"/>
  <c r="L11" i="10" l="1"/>
  <c r="N10" i="10"/>
  <c r="O10" i="10" s="1"/>
  <c r="G8" i="9"/>
  <c r="O9" i="10" l="1"/>
  <c r="O5" i="10"/>
  <c r="O6" i="10"/>
  <c r="O7" i="10"/>
  <c r="O8" i="10"/>
  <c r="H8" i="9"/>
  <c r="H4" i="9"/>
  <c r="H7" i="9"/>
  <c r="H5" i="9"/>
  <c r="H6" i="9"/>
  <c r="B79" i="5"/>
  <c r="B81" i="5" l="1"/>
  <c r="B80" i="5"/>
  <c r="A19" i="9"/>
  <c r="E18" i="9"/>
  <c r="D18" i="9"/>
  <c r="C18" i="9"/>
  <c r="B18" i="9"/>
  <c r="G18" i="9"/>
  <c r="H15" i="9" l="1"/>
  <c r="H18" i="9"/>
  <c r="H16" i="9"/>
  <c r="H17" i="9"/>
  <c r="A24" i="7"/>
  <c r="A9" i="9"/>
  <c r="A12" i="10"/>
  <c r="A11" i="7"/>
  <c r="A15" i="8"/>
  <c r="I6" i="12"/>
  <c r="I7" i="12"/>
  <c r="I8" i="12"/>
  <c r="I9" i="12"/>
  <c r="I10" i="12"/>
  <c r="I11" i="12"/>
  <c r="I12" i="12"/>
  <c r="B34" i="12" s="1"/>
  <c r="I13" i="12"/>
  <c r="I14" i="12"/>
  <c r="I15" i="12"/>
  <c r="I16" i="12"/>
  <c r="I17" i="12"/>
  <c r="I18" i="12"/>
  <c r="I19" i="12"/>
  <c r="I4" i="12"/>
  <c r="B24" i="12" s="1"/>
  <c r="J23" i="7"/>
  <c r="I23" i="7"/>
  <c r="H23" i="7"/>
  <c r="G23" i="7"/>
  <c r="E23" i="7"/>
  <c r="D23" i="7"/>
  <c r="C23" i="7"/>
  <c r="B23" i="7"/>
  <c r="B67" i="5"/>
  <c r="B68" i="5"/>
  <c r="B69" i="5"/>
  <c r="B70" i="5"/>
  <c r="B32" i="12" s="1"/>
  <c r="B72" i="5"/>
  <c r="B26" i="12" s="1"/>
  <c r="B73" i="5"/>
  <c r="B36" i="12" s="1"/>
  <c r="B75" i="5"/>
  <c r="B33" i="12" s="1"/>
  <c r="B76" i="5"/>
  <c r="B77" i="5"/>
  <c r="B78" i="5"/>
  <c r="A17" i="9" s="1"/>
  <c r="B52" i="5"/>
  <c r="A1" i="7" s="1"/>
  <c r="B53" i="5"/>
  <c r="A12" i="7" s="1"/>
  <c r="B54" i="5"/>
  <c r="A1" i="8" s="1"/>
  <c r="B55" i="5"/>
  <c r="A1" i="9" s="1"/>
  <c r="B56" i="5"/>
  <c r="A12" i="9" s="1"/>
  <c r="B57" i="5"/>
  <c r="A1" i="10" s="1"/>
  <c r="B58" i="5"/>
  <c r="B59" i="5"/>
  <c r="B60" i="5"/>
  <c r="B61" i="5"/>
  <c r="B62" i="5"/>
  <c r="B64" i="5"/>
  <c r="B25" i="12" s="1"/>
  <c r="B65" i="5"/>
  <c r="B27" i="12" s="1"/>
  <c r="B66" i="5"/>
  <c r="B28" i="12" s="1"/>
  <c r="B33" i="5"/>
  <c r="A3" i="9" s="1"/>
  <c r="A14" i="9" s="1"/>
  <c r="B34" i="5"/>
  <c r="A4" i="9" s="1"/>
  <c r="B35" i="5"/>
  <c r="A5" i="9" s="1"/>
  <c r="B36" i="5"/>
  <c r="A6" i="9" s="1"/>
  <c r="B37" i="5"/>
  <c r="A7" i="9" s="1"/>
  <c r="B38" i="5"/>
  <c r="A15" i="9" s="1"/>
  <c r="B39" i="5"/>
  <c r="A16" i="9" s="1"/>
  <c r="B40" i="5"/>
  <c r="A3" i="10" s="1"/>
  <c r="B41" i="5"/>
  <c r="B42" i="5"/>
  <c r="B43" i="5"/>
  <c r="A2" i="11" s="1"/>
  <c r="B44" i="5"/>
  <c r="A3" i="11" s="1"/>
  <c r="B45" i="5"/>
  <c r="A4" i="11" s="1"/>
  <c r="B46" i="5"/>
  <c r="A5" i="11" s="1"/>
  <c r="B47" i="5"/>
  <c r="A6" i="11" s="1"/>
  <c r="B48" i="5"/>
  <c r="A7" i="11" s="1"/>
  <c r="B49" i="5"/>
  <c r="A8" i="11" s="1"/>
  <c r="B50" i="5"/>
  <c r="A9" i="11" s="1"/>
  <c r="B51" i="5"/>
  <c r="E2" i="11" s="1"/>
  <c r="B20" i="5"/>
  <c r="A14" i="7" s="1"/>
  <c r="B21" i="5"/>
  <c r="A3" i="7" s="1"/>
  <c r="B22" i="5"/>
  <c r="A3" i="8" s="1"/>
  <c r="B23" i="5"/>
  <c r="A4" i="8" s="1"/>
  <c r="B24" i="5"/>
  <c r="A5" i="8" s="1"/>
  <c r="B25" i="5"/>
  <c r="A6" i="8" s="1"/>
  <c r="B26" i="5"/>
  <c r="A7" i="8" s="1"/>
  <c r="B27" i="5"/>
  <c r="A8" i="8" s="1"/>
  <c r="B28" i="5"/>
  <c r="A9" i="8" s="1"/>
  <c r="B29" i="5"/>
  <c r="A10" i="8" s="1"/>
  <c r="B32" i="5"/>
  <c r="A13" i="8" s="1"/>
  <c r="B19" i="5"/>
  <c r="A22" i="7" s="1"/>
  <c r="B10" i="11"/>
  <c r="C10" i="11" s="1"/>
  <c r="I10" i="10"/>
  <c r="H10" i="10"/>
  <c r="G10" i="10"/>
  <c r="F10" i="10"/>
  <c r="E10" i="10"/>
  <c r="D10" i="10"/>
  <c r="C10" i="10"/>
  <c r="B10" i="10"/>
  <c r="E8" i="9"/>
  <c r="D8" i="9"/>
  <c r="C8" i="9"/>
  <c r="B8" i="9"/>
  <c r="G14" i="8"/>
  <c r="E14" i="8"/>
  <c r="D14" i="8"/>
  <c r="C14" i="8"/>
  <c r="B14" i="8"/>
  <c r="K23" i="7"/>
  <c r="F23" i="7"/>
  <c r="J10" i="7"/>
  <c r="F10" i="7"/>
  <c r="J9" i="7"/>
  <c r="F9" i="7"/>
  <c r="J8" i="7"/>
  <c r="F8" i="7"/>
  <c r="J7" i="7"/>
  <c r="F7" i="7"/>
  <c r="J6" i="7"/>
  <c r="F6" i="7"/>
  <c r="B18" i="5"/>
  <c r="A21" i="7" s="1"/>
  <c r="B17" i="5"/>
  <c r="A20" i="7" s="1"/>
  <c r="B16" i="5"/>
  <c r="A19" i="7" s="1"/>
  <c r="B6" i="5"/>
  <c r="B13" i="5"/>
  <c r="I5" i="7" s="1"/>
  <c r="B12" i="5"/>
  <c r="H5" i="7" s="1"/>
  <c r="B11" i="5"/>
  <c r="G3" i="11" s="1"/>
  <c r="B10" i="5"/>
  <c r="H4" i="7" s="1"/>
  <c r="B9" i="5"/>
  <c r="G3" i="7" s="1"/>
  <c r="B8" i="5"/>
  <c r="B3" i="7" s="1"/>
  <c r="B15" i="5"/>
  <c r="A18" i="7" s="1"/>
  <c r="B14" i="5"/>
  <c r="A17" i="7" s="1"/>
  <c r="B2" i="5"/>
  <c r="B14" i="7" s="1"/>
  <c r="B5" i="5"/>
  <c r="E5" i="7" s="1"/>
  <c r="B4" i="5"/>
  <c r="D5" i="7" s="1"/>
  <c r="B3" i="5"/>
  <c r="C5" i="7" s="1"/>
  <c r="B30" i="12" l="1"/>
  <c r="B29" i="12"/>
  <c r="B31" i="12"/>
  <c r="A23" i="12"/>
  <c r="M4" i="10"/>
  <c r="G4" i="10"/>
  <c r="C4" i="10"/>
  <c r="I4" i="10"/>
  <c r="E4" i="10"/>
  <c r="L4" i="10"/>
  <c r="F4" i="10"/>
  <c r="B4" i="10"/>
  <c r="H4" i="10"/>
  <c r="D4" i="10"/>
  <c r="I20" i="12"/>
  <c r="H11" i="8"/>
  <c r="H12" i="8"/>
  <c r="H14" i="8"/>
  <c r="H10" i="8"/>
  <c r="H6" i="8"/>
  <c r="H9" i="8"/>
  <c r="H5" i="8"/>
  <c r="H13" i="8"/>
  <c r="H4" i="8"/>
  <c r="H8" i="8"/>
  <c r="H7" i="8"/>
  <c r="N4" i="10"/>
  <c r="L3" i="10"/>
  <c r="A10" i="10"/>
  <c r="G14" i="9"/>
  <c r="G3" i="8"/>
  <c r="G3" i="9"/>
  <c r="H9" i="11"/>
  <c r="H5" i="11"/>
  <c r="H6" i="11"/>
  <c r="H7" i="11"/>
  <c r="H4" i="11"/>
  <c r="H8" i="11"/>
  <c r="J4" i="10"/>
  <c r="K4" i="10"/>
  <c r="A8" i="9"/>
  <c r="H2" i="11"/>
  <c r="C2" i="11"/>
  <c r="G5" i="7"/>
  <c r="A14" i="8"/>
  <c r="A23" i="7"/>
  <c r="F3" i="11"/>
  <c r="H3" i="11" s="1"/>
  <c r="A10" i="11"/>
  <c r="E10" i="11" s="1"/>
  <c r="F5" i="7"/>
  <c r="J5" i="7" s="1"/>
  <c r="H11" i="10"/>
  <c r="H10" i="11"/>
  <c r="B11" i="10"/>
  <c r="F11" i="10"/>
  <c r="D11" i="10"/>
  <c r="B5" i="7"/>
  <c r="G14" i="7"/>
  <c r="C7" i="11"/>
  <c r="C3" i="11"/>
  <c r="C5" i="11"/>
  <c r="C9" i="11"/>
  <c r="J11" i="10"/>
  <c r="C4" i="11"/>
  <c r="C6" i="11"/>
  <c r="C8" i="11"/>
  <c r="A18" i="9"/>
  <c r="B37" i="12" l="1"/>
  <c r="C35" i="12" s="1"/>
  <c r="C30" i="12" l="1"/>
  <c r="C37" i="12"/>
  <c r="C33" i="12"/>
  <c r="C25" i="12"/>
  <c r="C27" i="12"/>
  <c r="C26" i="12"/>
  <c r="C36" i="12"/>
  <c r="C24" i="12"/>
  <c r="C28" i="12"/>
  <c r="C29" i="12"/>
  <c r="C32" i="12"/>
  <c r="C34" i="12"/>
  <c r="C31" i="12"/>
</calcChain>
</file>

<file path=xl/sharedStrings.xml><?xml version="1.0" encoding="utf-8"?>
<sst xmlns="http://schemas.openxmlformats.org/spreadsheetml/2006/main" count="196" uniqueCount="187">
  <si>
    <t>ΣΥΝΟΛΟ</t>
  </si>
  <si>
    <t>code</t>
  </si>
  <si>
    <t>greek</t>
  </si>
  <si>
    <t>english</t>
  </si>
  <si>
    <t>TOTAL</t>
  </si>
  <si>
    <t>Ελληνικά</t>
  </si>
  <si>
    <t>Αγγλικά</t>
  </si>
  <si>
    <t>selected Lang</t>
  </si>
  <si>
    <t>Έτος</t>
  </si>
  <si>
    <t>ΘΥΜΑΤΑ</t>
  </si>
  <si>
    <t>Τραυματίες</t>
  </si>
  <si>
    <t>Θανατηφόρα</t>
  </si>
  <si>
    <t>Σοβαρά</t>
  </si>
  <si>
    <t>Ελαφρά</t>
  </si>
  <si>
    <t>Ζημιές</t>
  </si>
  <si>
    <t>Νεκροί</t>
  </si>
  <si>
    <t>Λευκωσία</t>
  </si>
  <si>
    <t>Αμμόχωστος</t>
  </si>
  <si>
    <t>Λεμεσός</t>
  </si>
  <si>
    <t>Λάρνακα</t>
  </si>
  <si>
    <t>Πάφος</t>
  </si>
  <si>
    <t>Μόρφου</t>
  </si>
  <si>
    <t>Θέση Νεκρού</t>
  </si>
  <si>
    <t>Πεζοί</t>
  </si>
  <si>
    <t>Οδηγοί</t>
  </si>
  <si>
    <t>Επιβάτες Οχήματος</t>
  </si>
  <si>
    <t>Μοτοποδηλάτες</t>
  </si>
  <si>
    <t>Επιβ. Μοτοποδηλ.</t>
  </si>
  <si>
    <t>Μοτοσυκλετιστές</t>
  </si>
  <si>
    <t>Επιβ. Μοτοσυκλ.</t>
  </si>
  <si>
    <t>Ποδηλάτες</t>
  </si>
  <si>
    <t>ΚΑΤΑΣΤΑΣΗ ΝΕΚΡΩΝ ΟΔΗΓΩΝ ΚΑΙ ΕΠΙΒΑΤΩΝ
 ΑΝΑΛΟΓΑ ΜΕ ΤΗ ΧΡΗΣΗ ΖΩΝΗΣ ΑΣΦΑΛΕΙΑΣ</t>
  </si>
  <si>
    <t>Περιγραφή</t>
  </si>
  <si>
    <t>Έφεραν ζώνη ασφαλείας</t>
  </si>
  <si>
    <t>Δεν έφεραν ζώνη ασφαλείας</t>
  </si>
  <si>
    <t>Δεν υποχρεούντο να φέρουν ζώνη ασφαλείας</t>
  </si>
  <si>
    <t>Είναι άγνωστο αν έφεραν ζώνη ασφαλείας</t>
  </si>
  <si>
    <t>ΚΑΤΑΣΤΑΣΗ ΝΕΚΡΩΝ ΜΟΤΟΠΟΔΗΛΑΤΙΣΤΩΝ/ΜΟΤΟΣΥΚΛΕΤΙΣΤΩΝ ΚΑΙ ΕΠΙΒΑΤΩΝ ΑΝΑΛΟΓΑ ΜΕ ΤΗ ΧΡΗΣΗ ΠΡΟΣΤΑΤΕΥΤΙΚΟΥ ΚΡΑΝΟΥΣ</t>
  </si>
  <si>
    <t xml:space="preserve">Έφεραν κράνος  </t>
  </si>
  <si>
    <t xml:space="preserve">Δεν έφεραν κράνος  </t>
  </si>
  <si>
    <t>Ηλικιακή Ομάδα</t>
  </si>
  <si>
    <t>Άντρες</t>
  </si>
  <si>
    <t>Γυναίκες</t>
  </si>
  <si>
    <t>0-14</t>
  </si>
  <si>
    <t>15-24</t>
  </si>
  <si>
    <t>25-39</t>
  </si>
  <si>
    <t>40-59</t>
  </si>
  <si>
    <t>60+</t>
  </si>
  <si>
    <t>Ημέρα</t>
  </si>
  <si>
    <t>Ώρα</t>
  </si>
  <si>
    <t>Δευτέρα</t>
  </si>
  <si>
    <t>Τρίτη</t>
  </si>
  <si>
    <t>00:00-03:59</t>
  </si>
  <si>
    <t>Τετάρτη</t>
  </si>
  <si>
    <t>04:00-07:59</t>
  </si>
  <si>
    <t>Πέμπτη</t>
  </si>
  <si>
    <t>08:00-11:59</t>
  </si>
  <si>
    <t>Παρασκευή</t>
  </si>
  <si>
    <t>12:00-15:59</t>
  </si>
  <si>
    <t>Σάββατο</t>
  </si>
  <si>
    <t>16:00-19:59</t>
  </si>
  <si>
    <t>Κυριακή</t>
  </si>
  <si>
    <t>20:00-23:59</t>
  </si>
  <si>
    <t>Επαρχίες</t>
  </si>
  <si>
    <t>Districts</t>
  </si>
  <si>
    <t>Nicosia</t>
  </si>
  <si>
    <t>Famagusta</t>
  </si>
  <si>
    <t>Limasol</t>
  </si>
  <si>
    <t>Pafos</t>
  </si>
  <si>
    <t>Fatal</t>
  </si>
  <si>
    <t>Serious</t>
  </si>
  <si>
    <t>Slight</t>
  </si>
  <si>
    <t>Damages</t>
  </si>
  <si>
    <t>VICTIMS</t>
  </si>
  <si>
    <t>Injuries</t>
  </si>
  <si>
    <t>Dead</t>
  </si>
  <si>
    <t>Larnaka</t>
  </si>
  <si>
    <t>Morfou</t>
  </si>
  <si>
    <t>Year</t>
  </si>
  <si>
    <t>Position</t>
  </si>
  <si>
    <t>Pedestrians</t>
  </si>
  <si>
    <t>Drivers</t>
  </si>
  <si>
    <t>Car passangers</t>
  </si>
  <si>
    <t>Autocyclists</t>
  </si>
  <si>
    <t>Autocycle passangers</t>
  </si>
  <si>
    <t>Motorcyclists</t>
  </si>
  <si>
    <t>Motorcycle passangers</t>
  </si>
  <si>
    <t>Bicyclists</t>
  </si>
  <si>
    <t>Description</t>
  </si>
  <si>
    <t>Use of seat belt</t>
  </si>
  <si>
    <t>Not use of seat belt</t>
  </si>
  <si>
    <t>Not obliged to use seat belt</t>
  </si>
  <si>
    <t>Unknown</t>
  </si>
  <si>
    <t>Use of crash helmet</t>
  </si>
  <si>
    <t>Not use of crash helmet</t>
  </si>
  <si>
    <t>Age Group</t>
  </si>
  <si>
    <t>Male</t>
  </si>
  <si>
    <t>Female</t>
  </si>
  <si>
    <t>Day</t>
  </si>
  <si>
    <t>Monday</t>
  </si>
  <si>
    <t>Tuesday</t>
  </si>
  <si>
    <t>Wednesday</t>
  </si>
  <si>
    <t>Thursday</t>
  </si>
  <si>
    <t>Friday</t>
  </si>
  <si>
    <t>Sunday</t>
  </si>
  <si>
    <t>Saturday</t>
  </si>
  <si>
    <t>Time</t>
  </si>
  <si>
    <t>FATALITIES BY ROAD USER</t>
  </si>
  <si>
    <t>FATALITIES IN RELATION TO THE USE OF SEAT BELT</t>
  </si>
  <si>
    <t>FATALITIES IN RELATION TO THE USE OF CRASH HELMET</t>
  </si>
  <si>
    <t>FATALITIES BY AGE GROUP AND GENDER</t>
  </si>
  <si>
    <t>ΑΛΚΟΟΛΗ</t>
  </si>
  <si>
    <t>ΆΛΛΟ</t>
  </si>
  <si>
    <t>ΑΝΤΙΚΑΝΟΝΙΚΟ ΠΡΟΣΠΕΡΑΣΜΑ</t>
  </si>
  <si>
    <t>ΑΠΡΟΣΕΚΤΗ ΚΑΙ ΑΜΕΛΗΣ ΟΔΗΓΗΣΗ</t>
  </si>
  <si>
    <t>ΑΠΡΟΣΕΚΤΗ ΣΤΡΟΦΗ ΔΕΞΙΑ</t>
  </si>
  <si>
    <t>ΛΑΘΟΣ ΠΕΖΟΥ</t>
  </si>
  <si>
    <t>ΜΗ ΠΑΡΟΧΗ ΠΡΟΤΕΡΑΙΟΤΗΤΑΣ ΣΕ ΔΙΑΒΑΣΗ ΠΕΖΩΝ</t>
  </si>
  <si>
    <t>ΜΗ ΠΑΡΟΧΗ ΠΡΟΤΕΡΑΙΟΤΗΤΑΣ ΣΕ ΟΧΗΜΑΤΑ</t>
  </si>
  <si>
    <t>ΜΗ ΣΥΜΜΟΡΦΩΣΗ ΣΤΑ ΣΗΜΑΤΑ ΤΡΟΧΑΙΑΣ</t>
  </si>
  <si>
    <t>ΜΗ ΤΗΡΗΣΗ ΑΡΙΣΤΕΡΗΣ ΠΛΕΥΡΑΣ</t>
  </si>
  <si>
    <t>ΝΑΡΚΩΤΙΚΑ</t>
  </si>
  <si>
    <t>ΠΡΟΒΛΗΜΑ ΜΕ ΤΟ ΟΧΗΜΑ</t>
  </si>
  <si>
    <t>ΥΠΕΡΒΟΛΙΚΗ ΤΑΧΥΤΗΤΑ</t>
  </si>
  <si>
    <t>ΥΠΝΗΛΙΑ</t>
  </si>
  <si>
    <t>Κυριότερες αιτίες</t>
  </si>
  <si>
    <t>% περιόδου</t>
  </si>
  <si>
    <t>Αλκοόλη</t>
  </si>
  <si>
    <t>Απρόσεκτη και Αμελής Οδήγηση</t>
  </si>
  <si>
    <t>Υπερβολική Ταχύτητα</t>
  </si>
  <si>
    <t>Μη Τήρηση Αριστερής Πλευράς</t>
  </si>
  <si>
    <t>Απρόσεκτη Στροφή Δεξιά</t>
  </si>
  <si>
    <t>Απρόσεκτη Διακίνηση Πεζών</t>
  </si>
  <si>
    <t>Μη Παροχή Προτεραιότητας σε Οχήματα</t>
  </si>
  <si>
    <t>Ναρκωτικά</t>
  </si>
  <si>
    <t>Άλλο</t>
  </si>
  <si>
    <t>Μη Συμμόρφωση στα Σήματα Τροχαίας</t>
  </si>
  <si>
    <t>Non-compliance to traffic police signals</t>
  </si>
  <si>
    <t>Drugs</t>
  </si>
  <si>
    <t>Pedestrian fault</t>
  </si>
  <si>
    <t>Not giving priority to vehicles</t>
  </si>
  <si>
    <t>Right turn</t>
  </si>
  <si>
    <t>Not driving to the left lane</t>
  </si>
  <si>
    <t>Other</t>
  </si>
  <si>
    <t>Speed</t>
  </si>
  <si>
    <t>Careless driving</t>
  </si>
  <si>
    <t>Alcohol</t>
  </si>
  <si>
    <t>Main reasons</t>
  </si>
  <si>
    <t>% period</t>
  </si>
  <si>
    <t>Άγνωστο</t>
  </si>
  <si>
    <t>ΑΠΕΙΡΙΑ ΟΔΗΓΟΥ/ΑΝΗΛΙΚΟΣ ΟΔΗΓΟΣ</t>
  </si>
  <si>
    <t>Μη Παροχή Προτεραιότητας σε Πεζό σε διάβαση πεζών</t>
  </si>
  <si>
    <t>Not giving priority to pedestrians on petestrian crossing</t>
  </si>
  <si>
    <t>ΟΔΙΚΕΣ ΣΥΓΚΡΟΥΣΕΙΣ</t>
  </si>
  <si>
    <t>Πηγή: Γραφείο Στατιστικής και Χαρτογράφησης(ΓΣ&amp;Χ)</t>
  </si>
  <si>
    <t>Source: Statistics and Cartography Office</t>
  </si>
  <si>
    <t>ΠΟΣΟΣΤΟ</t>
  </si>
  <si>
    <t>PERCENTAGE %</t>
  </si>
  <si>
    <t>Ηλεκτροκίνητο scooter</t>
  </si>
  <si>
    <t>Ηλεκτροκίνητο αναπηρικό τροχοκάθισμα</t>
  </si>
  <si>
    <t>E-Scooter</t>
  </si>
  <si>
    <t>Electric wheelchair</t>
  </si>
  <si>
    <t>ΠΙΝΑΚΑΣ ΤΡΟΧΑΙΩΝ ΣΥΓΚΡΟΥΣΕΩΝ / ΘΥΜΑΤΩΝ</t>
  </si>
  <si>
    <t>ΠΙΝΑΚΑΣ ΤΡΟΧΑΙΩΝ ΣΥΓΚΡΟΥΣΕΩΝ / ΘΥΜΑΤΩΝ ΚΑΤΑ ΕΠΑΡΧΙΑ</t>
  </si>
  <si>
    <t xml:space="preserve">ΚΑΤΑΣΤΑΣΗ ΝΕΚΡΩΝ ΤΩΝ ΘΑΝΑΤΗΦΟΡΩΝ ΣΥΓΚΡΟΥΣΕΩΝ </t>
  </si>
  <si>
    <t>TABLE OF TRAFFIC COLLISIONS AND VICTIMS BY YEAR</t>
  </si>
  <si>
    <t>ΚΑΤΑΣΤΑΣΗ ΝΕΚΡΩΝ ΑΠΌ ΟΔΙΚΕΣ ΣΥΓΚΡΟΥΣΕΙΣ
ΚΑΤΆ ΗΛΙΚΙΑΚΗ ΟΜΑΔΑ ΚΑΙ ΦΥΛΟ</t>
  </si>
  <si>
    <t>TABLE OF TRAFFIC COLLISIONS AND VICTIMS BY DISTRICT</t>
  </si>
  <si>
    <t>TRAFFIC COLLISIONS</t>
  </si>
  <si>
    <t>Θανατηφόρες Συγκρούσεις κατά Κυριότερες Αιτίες, 2018-2022</t>
  </si>
  <si>
    <t>Θανατηφόρες Συγκρούσεις κατά Ημέρα, 2018-2022</t>
  </si>
  <si>
    <t>Θανατηφόρες Συγκρούσεις κατά Ώρα, 2018-2022</t>
  </si>
  <si>
    <t>Θανατηφόρες Συγκρούσεις κατά Κυριότερες Αιτίες, για την περίοδο 2018-2022</t>
  </si>
  <si>
    <t>Περίοδος τελευταίας πενταετίας 
(2018-2022)</t>
  </si>
  <si>
    <t>Last five years 
(2018-2022)</t>
  </si>
  <si>
    <t>Fatals by Cause of the collision for the period of years, 2018-2022</t>
  </si>
  <si>
    <t>Fatals by Day of Occurance, 2018-2022</t>
  </si>
  <si>
    <t>Fatals by Τime of Οccurance, 2018-2022</t>
  </si>
  <si>
    <t>Fatals by Cause of the collision, 2018-2022</t>
  </si>
  <si>
    <t>2018-2022</t>
  </si>
  <si>
    <t>ΑΛΚΟΟΛΗ ΚΑΙ ΝΑΡΚΩΤΙΚΑ</t>
  </si>
  <si>
    <t>Αλκοόλη και Ναρκωτικά</t>
  </si>
  <si>
    <t>Alcohol and Drugs</t>
  </si>
  <si>
    <t>Μη Παροχή Προτεραιότητας σε Διάβαση Πεζών</t>
  </si>
  <si>
    <t>Not giving priority to a Pedestrian Crossing</t>
  </si>
  <si>
    <t>Αντικανονικό Προσπέρασμα</t>
  </si>
  <si>
    <t>Illegal Overtaking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</si>
</sst>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;\-0;0"/>
  </numFmts>
  <fonts count="19" x14ac:knownFonts="1">
    <font>
      <sz val="10"/>
      <name val="Tahoma"/>
      <charset val="161"/>
    </font>
    <font>
      <sz val="10"/>
      <name val="Tahoma"/>
      <family val="2"/>
      <charset val="161"/>
    </font>
    <font>
      <b/>
      <sz val="12"/>
      <color indexed="9"/>
      <name val="Tahoma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color theme="3" tint="-0.249977111117893"/>
      <name val="Arial"/>
      <family val="2"/>
      <charset val="161"/>
    </font>
    <font>
      <b/>
      <sz val="10"/>
      <color theme="1"/>
      <name val="Arial"/>
      <family val="2"/>
      <charset val="161"/>
    </font>
    <font>
      <b/>
      <i/>
      <sz val="8"/>
      <name val="Arial"/>
      <family val="2"/>
      <charset val="161"/>
    </font>
    <font>
      <b/>
      <sz val="14"/>
      <name val="Calibri"/>
      <family val="2"/>
      <charset val="161"/>
    </font>
    <font>
      <sz val="10"/>
      <color rgb="FFFF0000"/>
      <name val="Arial"/>
      <family val="2"/>
      <charset val="161"/>
    </font>
    <font>
      <b/>
      <sz val="10"/>
      <name val="Tahoma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3" fillId="0" borderId="0"/>
    <xf numFmtId="0" fontId="3" fillId="0" borderId="0" applyNumberFormat="0" applyFont="0" applyFill="0" applyBorder="0" applyAlignment="0" applyProtection="0"/>
    <xf numFmtId="0" fontId="12" fillId="0" borderId="0"/>
    <xf numFmtId="0" fontId="3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</cellStyleXfs>
  <cellXfs count="2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0" borderId="0" xfId="1"/>
    <xf numFmtId="0" fontId="7" fillId="0" borderId="0" xfId="5" applyFont="1" applyAlignment="1">
      <alignment horizontal="center" vertical="center"/>
    </xf>
    <xf numFmtId="0" fontId="8" fillId="0" borderId="0" xfId="5" applyFont="1"/>
    <xf numFmtId="0" fontId="3" fillId="0" borderId="11" xfId="5" applyBorder="1" applyAlignment="1">
      <alignment horizontal="center" vertical="center" wrapText="1"/>
    </xf>
    <xf numFmtId="0" fontId="3" fillId="0" borderId="22" xfId="5" applyBorder="1" applyAlignment="1">
      <alignment horizontal="center" vertical="center" wrapText="1"/>
    </xf>
    <xf numFmtId="3" fontId="3" fillId="0" borderId="22" xfId="5" applyNumberFormat="1" applyBorder="1" applyAlignment="1">
      <alignment horizontal="center" vertical="center" wrapText="1"/>
    </xf>
    <xf numFmtId="0" fontId="3" fillId="0" borderId="21" xfId="5" applyBorder="1" applyAlignment="1">
      <alignment horizontal="center" vertical="center" wrapText="1"/>
    </xf>
    <xf numFmtId="0" fontId="3" fillId="0" borderId="19" xfId="5" applyBorder="1" applyAlignment="1">
      <alignment horizontal="center" vertical="center" wrapText="1"/>
    </xf>
    <xf numFmtId="0" fontId="3" fillId="0" borderId="27" xfId="5" applyBorder="1" applyAlignment="1">
      <alignment horizontal="center" vertical="center" wrapText="1"/>
    </xf>
    <xf numFmtId="3" fontId="3" fillId="0" borderId="27" xfId="5" applyNumberFormat="1" applyBorder="1" applyAlignment="1">
      <alignment horizontal="center" vertical="center" wrapText="1"/>
    </xf>
    <xf numFmtId="0" fontId="3" fillId="0" borderId="29" xfId="5" applyBorder="1" applyAlignment="1">
      <alignment horizontal="center" vertical="center" wrapText="1"/>
    </xf>
    <xf numFmtId="0" fontId="3" fillId="0" borderId="25" xfId="5" applyBorder="1" applyAlignment="1">
      <alignment horizontal="center" vertical="center" wrapText="1"/>
    </xf>
    <xf numFmtId="3" fontId="3" fillId="0" borderId="25" xfId="5" applyNumberFormat="1" applyBorder="1" applyAlignment="1">
      <alignment horizontal="center" vertical="center" wrapText="1"/>
    </xf>
    <xf numFmtId="0" fontId="5" fillId="0" borderId="0" xfId="5" applyFont="1" applyAlignment="1">
      <alignment vertical="center"/>
    </xf>
    <xf numFmtId="0" fontId="10" fillId="5" borderId="1" xfId="5" applyFont="1" applyFill="1" applyBorder="1" applyAlignment="1">
      <alignment horizontal="center" vertical="center" wrapText="1"/>
    </xf>
    <xf numFmtId="0" fontId="10" fillId="5" borderId="25" xfId="5" applyFont="1" applyFill="1" applyBorder="1" applyAlignment="1">
      <alignment horizontal="center" vertical="center" wrapText="1"/>
    </xf>
    <xf numFmtId="0" fontId="3" fillId="0" borderId="34" xfId="5" applyBorder="1" applyAlignment="1">
      <alignment horizontal="center" vertical="center" wrapText="1"/>
    </xf>
    <xf numFmtId="0" fontId="3" fillId="0" borderId="23" xfId="5" applyBorder="1" applyAlignment="1">
      <alignment horizontal="center" vertical="center" wrapText="1"/>
    </xf>
    <xf numFmtId="0" fontId="3" fillId="0" borderId="37" xfId="5" applyBorder="1" applyAlignment="1">
      <alignment horizontal="center" vertical="center" wrapText="1"/>
    </xf>
    <xf numFmtId="3" fontId="3" fillId="0" borderId="37" xfId="5" applyNumberFormat="1" applyBorder="1" applyAlignment="1">
      <alignment horizontal="center" vertical="center" wrapText="1"/>
    </xf>
    <xf numFmtId="3" fontId="10" fillId="4" borderId="39" xfId="5" applyNumberFormat="1" applyFont="1" applyFill="1" applyBorder="1" applyAlignment="1">
      <alignment horizontal="center" vertical="center"/>
    </xf>
    <xf numFmtId="3" fontId="10" fillId="4" borderId="40" xfId="5" applyNumberFormat="1" applyFont="1" applyFill="1" applyBorder="1" applyAlignment="1">
      <alignment horizontal="center" vertical="center"/>
    </xf>
    <xf numFmtId="0" fontId="3" fillId="0" borderId="44" xfId="5" applyBorder="1" applyAlignment="1">
      <alignment horizontal="center" vertical="center" wrapText="1"/>
    </xf>
    <xf numFmtId="0" fontId="3" fillId="0" borderId="45" xfId="5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0" xfId="0" applyBorder="1"/>
    <xf numFmtId="0" fontId="0" fillId="0" borderId="11" xfId="0" applyBorder="1"/>
    <xf numFmtId="10" fontId="10" fillId="5" borderId="2" xfId="7" applyNumberFormat="1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10" fontId="10" fillId="5" borderId="47" xfId="7" applyNumberFormat="1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left" vertical="center"/>
    </xf>
    <xf numFmtId="0" fontId="10" fillId="6" borderId="22" xfId="0" applyFont="1" applyFill="1" applyBorder="1" applyAlignment="1">
      <alignment vertical="center"/>
    </xf>
    <xf numFmtId="164" fontId="10" fillId="6" borderId="22" xfId="6" applyNumberFormat="1" applyFont="1" applyFill="1" applyBorder="1" applyAlignment="1">
      <alignment horizontal="center" vertical="center"/>
    </xf>
    <xf numFmtId="3" fontId="3" fillId="0" borderId="3" xfId="5" applyNumberFormat="1" applyBorder="1" applyAlignment="1">
      <alignment horizontal="center" vertical="center" wrapText="1"/>
    </xf>
    <xf numFmtId="3" fontId="3" fillId="0" borderId="50" xfId="5" applyNumberFormat="1" applyBorder="1" applyAlignment="1">
      <alignment horizontal="center" vertical="center" wrapText="1"/>
    </xf>
    <xf numFmtId="0" fontId="3" fillId="0" borderId="56" xfId="5" applyBorder="1" applyAlignment="1">
      <alignment horizontal="center" vertical="center" wrapText="1"/>
    </xf>
    <xf numFmtId="0" fontId="3" fillId="0" borderId="52" xfId="5" applyBorder="1" applyAlignment="1">
      <alignment horizontal="center" vertical="center" wrapText="1"/>
    </xf>
    <xf numFmtId="10" fontId="0" fillId="0" borderId="22" xfId="6" applyNumberFormat="1" applyFont="1" applyBorder="1" applyAlignment="1">
      <alignment horizontal="center" vertical="center"/>
    </xf>
    <xf numFmtId="0" fontId="10" fillId="9" borderId="39" xfId="5" applyFont="1" applyFill="1" applyBorder="1" applyAlignment="1">
      <alignment horizontal="center" vertical="center" wrapText="1"/>
    </xf>
    <xf numFmtId="0" fontId="10" fillId="9" borderId="9" xfId="5" applyFont="1" applyFill="1" applyBorder="1" applyAlignment="1">
      <alignment horizontal="center" vertical="center" wrapText="1"/>
    </xf>
    <xf numFmtId="0" fontId="9" fillId="9" borderId="8" xfId="5" applyFont="1" applyFill="1" applyBorder="1" applyAlignment="1">
      <alignment horizontal="center" vertical="center" wrapText="1"/>
    </xf>
    <xf numFmtId="0" fontId="11" fillId="10" borderId="5" xfId="5" applyFont="1" applyFill="1" applyBorder="1" applyAlignment="1">
      <alignment horizontal="left" vertical="center" wrapText="1"/>
    </xf>
    <xf numFmtId="0" fontId="11" fillId="10" borderId="4" xfId="5" applyFont="1" applyFill="1" applyBorder="1" applyAlignment="1">
      <alignment horizontal="left" vertical="center" wrapText="1"/>
    </xf>
    <xf numFmtId="0" fontId="10" fillId="10" borderId="5" xfId="5" applyFont="1" applyFill="1" applyBorder="1" applyAlignment="1">
      <alignment horizontal="left" vertical="center" wrapText="1"/>
    </xf>
    <xf numFmtId="0" fontId="10" fillId="10" borderId="4" xfId="5" applyFont="1" applyFill="1" applyBorder="1" applyAlignment="1">
      <alignment horizontal="left" vertical="center" wrapText="1"/>
    </xf>
    <xf numFmtId="0" fontId="10" fillId="10" borderId="36" xfId="5" applyFont="1" applyFill="1" applyBorder="1" applyAlignment="1">
      <alignment horizontal="left" vertical="center" wrapText="1"/>
    </xf>
    <xf numFmtId="0" fontId="11" fillId="9" borderId="11" xfId="5" applyFont="1" applyFill="1" applyBorder="1" applyAlignment="1">
      <alignment horizontal="center" vertical="center" wrapText="1"/>
    </xf>
    <xf numFmtId="0" fontId="11" fillId="9" borderId="19" xfId="5" applyFont="1" applyFill="1" applyBorder="1" applyAlignment="1">
      <alignment horizontal="center" vertical="center" wrapText="1"/>
    </xf>
    <xf numFmtId="0" fontId="11" fillId="9" borderId="56" xfId="5" applyFont="1" applyFill="1" applyBorder="1" applyAlignment="1">
      <alignment horizontal="center" vertical="center" wrapText="1"/>
    </xf>
    <xf numFmtId="0" fontId="4" fillId="8" borderId="21" xfId="5" applyFont="1" applyFill="1" applyBorder="1" applyAlignment="1">
      <alignment horizontal="center" vertical="center"/>
    </xf>
    <xf numFmtId="0" fontId="4" fillId="8" borderId="23" xfId="5" applyFont="1" applyFill="1" applyBorder="1" applyAlignment="1">
      <alignment horizontal="center" vertical="center"/>
    </xf>
    <xf numFmtId="0" fontId="10" fillId="10" borderId="26" xfId="5" applyFont="1" applyFill="1" applyBorder="1" applyAlignment="1">
      <alignment horizontal="center" vertical="center" wrapText="1"/>
    </xf>
    <xf numFmtId="0" fontId="10" fillId="10" borderId="25" xfId="5" applyFont="1" applyFill="1" applyBorder="1" applyAlignment="1">
      <alignment horizontal="center" vertical="center" wrapText="1"/>
    </xf>
    <xf numFmtId="0" fontId="10" fillId="10" borderId="1" xfId="5" applyFont="1" applyFill="1" applyBorder="1" applyAlignment="1">
      <alignment horizontal="center" vertical="center" wrapText="1"/>
    </xf>
    <xf numFmtId="0" fontId="10" fillId="6" borderId="2" xfId="5" applyFont="1" applyFill="1" applyBorder="1" applyAlignment="1">
      <alignment horizontal="center" vertical="center" wrapText="1"/>
    </xf>
    <xf numFmtId="3" fontId="10" fillId="6" borderId="23" xfId="5" applyNumberFormat="1" applyFont="1" applyFill="1" applyBorder="1" applyAlignment="1">
      <alignment horizontal="center" vertical="center"/>
    </xf>
    <xf numFmtId="3" fontId="10" fillId="6" borderId="57" xfId="5" applyNumberFormat="1" applyFont="1" applyFill="1" applyBorder="1" applyAlignment="1">
      <alignment horizontal="center" vertical="center"/>
    </xf>
    <xf numFmtId="3" fontId="10" fillId="6" borderId="2" xfId="5" applyNumberFormat="1" applyFont="1" applyFill="1" applyBorder="1" applyAlignment="1">
      <alignment horizontal="center" vertical="center"/>
    </xf>
    <xf numFmtId="3" fontId="10" fillId="6" borderId="23" xfId="5" applyNumberFormat="1" applyFont="1" applyFill="1" applyBorder="1" applyAlignment="1">
      <alignment horizontal="center" vertical="center" wrapText="1"/>
    </xf>
    <xf numFmtId="3" fontId="10" fillId="6" borderId="57" xfId="5" applyNumberFormat="1" applyFont="1" applyFill="1" applyBorder="1" applyAlignment="1">
      <alignment horizontal="center" vertical="center" wrapText="1"/>
    </xf>
    <xf numFmtId="3" fontId="10" fillId="6" borderId="2" xfId="5" applyNumberFormat="1" applyFont="1" applyFill="1" applyBorder="1" applyAlignment="1">
      <alignment horizontal="center" vertical="center" wrapText="1"/>
    </xf>
    <xf numFmtId="0" fontId="10" fillId="10" borderId="54" xfId="5" applyFont="1" applyFill="1" applyBorder="1" applyAlignment="1">
      <alignment horizontal="center" vertical="center" wrapText="1"/>
    </xf>
    <xf numFmtId="0" fontId="10" fillId="6" borderId="8" xfId="5" applyFont="1" applyFill="1" applyBorder="1" applyAlignment="1">
      <alignment horizontal="left" vertical="center" wrapText="1"/>
    </xf>
    <xf numFmtId="0" fontId="10" fillId="6" borderId="38" xfId="5" applyFont="1" applyFill="1" applyBorder="1" applyAlignment="1">
      <alignment horizontal="center" vertical="center" wrapText="1"/>
    </xf>
    <xf numFmtId="3" fontId="10" fillId="6" borderId="39" xfId="5" applyNumberFormat="1" applyFont="1" applyFill="1" applyBorder="1" applyAlignment="1">
      <alignment horizontal="center" vertical="center" wrapText="1"/>
    </xf>
    <xf numFmtId="3" fontId="10" fillId="6" borderId="40" xfId="5" applyNumberFormat="1" applyFont="1" applyFill="1" applyBorder="1" applyAlignment="1">
      <alignment horizontal="center" vertical="center" wrapText="1"/>
    </xf>
    <xf numFmtId="0" fontId="10" fillId="6" borderId="51" xfId="5" applyFont="1" applyFill="1" applyBorder="1" applyAlignment="1">
      <alignment horizontal="center" vertical="center" wrapText="1"/>
    </xf>
    <xf numFmtId="0" fontId="10" fillId="6" borderId="39" xfId="5" applyFont="1" applyFill="1" applyBorder="1" applyAlignment="1">
      <alignment horizontal="center" vertical="center" wrapText="1"/>
    </xf>
    <xf numFmtId="0" fontId="10" fillId="6" borderId="9" xfId="5" applyFont="1" applyFill="1" applyBorder="1" applyAlignment="1">
      <alignment horizontal="center" vertical="center" wrapText="1"/>
    </xf>
    <xf numFmtId="0" fontId="10" fillId="5" borderId="8" xfId="5" applyFont="1" applyFill="1" applyBorder="1" applyAlignment="1">
      <alignment horizontal="center" vertical="center" wrapText="1"/>
    </xf>
    <xf numFmtId="3" fontId="10" fillId="5" borderId="38" xfId="5" applyNumberFormat="1" applyFont="1" applyFill="1" applyBorder="1" applyAlignment="1">
      <alignment horizontal="center" vertical="center"/>
    </xf>
    <xf numFmtId="3" fontId="10" fillId="5" borderId="39" xfId="5" applyNumberFormat="1" applyFont="1" applyFill="1" applyBorder="1" applyAlignment="1">
      <alignment horizontal="center" vertical="center"/>
    </xf>
    <xf numFmtId="3" fontId="10" fillId="5" borderId="40" xfId="5" applyNumberFormat="1" applyFont="1" applyFill="1" applyBorder="1" applyAlignment="1">
      <alignment horizontal="center" vertical="center"/>
    </xf>
    <xf numFmtId="0" fontId="13" fillId="6" borderId="46" xfId="5" applyFont="1" applyFill="1" applyBorder="1" applyAlignment="1">
      <alignment horizontal="center" vertical="center" wrapText="1"/>
    </xf>
    <xf numFmtId="0" fontId="13" fillId="6" borderId="27" xfId="5" applyFont="1" applyFill="1" applyBorder="1" applyAlignment="1">
      <alignment horizontal="center" vertical="center" wrapText="1"/>
    </xf>
    <xf numFmtId="3" fontId="13" fillId="6" borderId="27" xfId="5" applyNumberFormat="1" applyFont="1" applyFill="1" applyBorder="1" applyAlignment="1">
      <alignment horizontal="center" vertical="center" wrapText="1"/>
    </xf>
    <xf numFmtId="0" fontId="13" fillId="6" borderId="23" xfId="5" applyFont="1" applyFill="1" applyBorder="1" applyAlignment="1">
      <alignment horizontal="center" vertical="center" wrapText="1"/>
    </xf>
    <xf numFmtId="0" fontId="11" fillId="10" borderId="1" xfId="5" applyFont="1" applyFill="1" applyBorder="1" applyAlignment="1">
      <alignment horizontal="center" vertical="center" wrapText="1"/>
    </xf>
    <xf numFmtId="0" fontId="11" fillId="10" borderId="2" xfId="5" applyFont="1" applyFill="1" applyBorder="1" applyAlignment="1">
      <alignment horizontal="center" vertical="center" wrapText="1"/>
    </xf>
    <xf numFmtId="0" fontId="10" fillId="9" borderId="38" xfId="5" applyFont="1" applyFill="1" applyBorder="1" applyAlignment="1">
      <alignment horizontal="center" vertical="center" wrapText="1"/>
    </xf>
    <xf numFmtId="10" fontId="10" fillId="10" borderId="23" xfId="7" applyNumberFormat="1" applyFont="1" applyFill="1" applyBorder="1" applyAlignment="1">
      <alignment horizontal="center" vertical="center" wrapText="1"/>
    </xf>
    <xf numFmtId="0" fontId="10" fillId="9" borderId="18" xfId="5" applyFont="1" applyFill="1" applyBorder="1" applyAlignment="1">
      <alignment horizontal="center" vertical="center" wrapText="1"/>
    </xf>
    <xf numFmtId="0" fontId="10" fillId="10" borderId="45" xfId="5" applyFont="1" applyFill="1" applyBorder="1" applyAlignment="1">
      <alignment horizontal="center" vertical="center" wrapText="1"/>
    </xf>
    <xf numFmtId="0" fontId="10" fillId="10" borderId="43" xfId="5" applyFont="1" applyFill="1" applyBorder="1" applyAlignment="1">
      <alignment horizontal="center" vertical="center" wrapText="1"/>
    </xf>
    <xf numFmtId="0" fontId="10" fillId="10" borderId="53" xfId="5" applyFont="1" applyFill="1" applyBorder="1" applyAlignment="1">
      <alignment horizontal="center" vertical="center" wrapText="1"/>
    </xf>
    <xf numFmtId="10" fontId="10" fillId="10" borderId="3" xfId="7" applyNumberFormat="1" applyFont="1" applyFill="1" applyBorder="1" applyAlignment="1">
      <alignment horizontal="center" vertical="center" wrapText="1"/>
    </xf>
    <xf numFmtId="0" fontId="11" fillId="10" borderId="28" xfId="5" applyFont="1" applyFill="1" applyBorder="1" applyAlignment="1">
      <alignment horizontal="left" vertical="center" wrapText="1"/>
    </xf>
    <xf numFmtId="3" fontId="3" fillId="0" borderId="35" xfId="5" applyNumberFormat="1" applyBorder="1" applyAlignment="1">
      <alignment horizontal="center" vertical="center" wrapText="1"/>
    </xf>
    <xf numFmtId="3" fontId="3" fillId="0" borderId="53" xfId="5" applyNumberFormat="1" applyBorder="1" applyAlignment="1">
      <alignment horizontal="center" vertical="center" wrapText="1"/>
    </xf>
    <xf numFmtId="0" fontId="11" fillId="9" borderId="29" xfId="5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3" fillId="0" borderId="60" xfId="5" applyBorder="1" applyAlignment="1">
      <alignment horizontal="center" vertical="center" wrapText="1"/>
    </xf>
    <xf numFmtId="0" fontId="3" fillId="0" borderId="55" xfId="5" applyBorder="1" applyAlignment="1">
      <alignment horizontal="center" vertical="center" wrapText="1"/>
    </xf>
    <xf numFmtId="0" fontId="3" fillId="0" borderId="59" xfId="5" applyBorder="1" applyAlignment="1">
      <alignment horizontal="center" vertical="center" wrapText="1"/>
    </xf>
    <xf numFmtId="0" fontId="3" fillId="0" borderId="32" xfId="5" applyBorder="1" applyAlignment="1">
      <alignment horizontal="center" vertical="center" wrapText="1"/>
    </xf>
    <xf numFmtId="0" fontId="3" fillId="0" borderId="61" xfId="5" applyBorder="1" applyAlignment="1">
      <alignment horizontal="center" vertical="center" wrapText="1"/>
    </xf>
    <xf numFmtId="0" fontId="10" fillId="10" borderId="47" xfId="5" applyFont="1" applyFill="1" applyBorder="1" applyAlignment="1">
      <alignment horizontal="center" vertical="center" wrapText="1"/>
    </xf>
    <xf numFmtId="165" fontId="3" fillId="0" borderId="22" xfId="5" applyNumberFormat="1" applyBorder="1" applyAlignment="1">
      <alignment horizontal="center" vertical="center" wrapText="1"/>
    </xf>
    <xf numFmtId="165" fontId="3" fillId="0" borderId="25" xfId="5" applyNumberFormat="1" applyBorder="1" applyAlignment="1">
      <alignment horizontal="center" vertical="center" wrapText="1"/>
    </xf>
    <xf numFmtId="0" fontId="11" fillId="10" borderId="25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10" borderId="5" xfId="5" applyFont="1" applyFill="1" applyBorder="1" applyAlignment="1">
      <alignment horizontal="center" vertical="center" wrapText="1"/>
    </xf>
    <xf numFmtId="0" fontId="10" fillId="10" borderId="4" xfId="5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0" xfId="5" applyFont="1" applyAlignment="1">
      <alignment horizontal="center" vertical="center" wrapText="1"/>
    </xf>
    <xf numFmtId="165" fontId="3" fillId="0" borderId="55" xfId="5" applyNumberFormat="1" applyBorder="1" applyAlignment="1">
      <alignment horizontal="center" vertical="center" wrapText="1"/>
    </xf>
    <xf numFmtId="165" fontId="3" fillId="0" borderId="54" xfId="5" applyNumberFormat="1" applyBorder="1" applyAlignment="1">
      <alignment horizontal="center" vertical="center" wrapText="1"/>
    </xf>
    <xf numFmtId="0" fontId="3" fillId="0" borderId="3" xfId="5" applyBorder="1" applyAlignment="1">
      <alignment horizontal="center" vertical="center" wrapText="1"/>
    </xf>
    <xf numFmtId="0" fontId="3" fillId="0" borderId="47" xfId="5" applyBorder="1" applyAlignment="1">
      <alignment horizontal="center" vertical="center" wrapText="1"/>
    </xf>
    <xf numFmtId="3" fontId="3" fillId="6" borderId="3" xfId="5" applyNumberFormat="1" applyFill="1" applyBorder="1" applyAlignment="1">
      <alignment horizontal="center" vertical="center" wrapText="1"/>
    </xf>
    <xf numFmtId="3" fontId="3" fillId="6" borderId="50" xfId="5" applyNumberFormat="1" applyFill="1" applyBorder="1" applyAlignment="1">
      <alignment horizontal="center" vertical="center" wrapText="1"/>
    </xf>
    <xf numFmtId="3" fontId="3" fillId="6" borderId="53" xfId="5" applyNumberFormat="1" applyFill="1" applyBorder="1" applyAlignment="1">
      <alignment horizontal="center" vertical="center" wrapText="1"/>
    </xf>
    <xf numFmtId="10" fontId="3" fillId="6" borderId="3" xfId="5" applyNumberFormat="1" applyFill="1" applyBorder="1" applyAlignment="1">
      <alignment horizontal="center" vertical="center" wrapText="1"/>
    </xf>
    <xf numFmtId="10" fontId="3" fillId="6" borderId="50" xfId="5" applyNumberFormat="1" applyFill="1" applyBorder="1" applyAlignment="1">
      <alignment horizontal="center" vertical="center" wrapText="1"/>
    </xf>
    <xf numFmtId="10" fontId="10" fillId="4" borderId="40" xfId="5" applyNumberFormat="1" applyFont="1" applyFill="1" applyBorder="1" applyAlignment="1">
      <alignment horizontal="center" vertical="center"/>
    </xf>
    <xf numFmtId="10" fontId="10" fillId="5" borderId="40" xfId="5" applyNumberFormat="1" applyFont="1" applyFill="1" applyBorder="1" applyAlignment="1">
      <alignment horizontal="center" vertical="center"/>
    </xf>
    <xf numFmtId="10" fontId="17" fillId="6" borderId="3" xfId="5" applyNumberFormat="1" applyFont="1" applyFill="1" applyBorder="1" applyAlignment="1">
      <alignment horizontal="center" vertical="center" wrapText="1"/>
    </xf>
    <xf numFmtId="3" fontId="17" fillId="6" borderId="3" xfId="5" applyNumberFormat="1" applyFont="1" applyFill="1" applyBorder="1" applyAlignment="1">
      <alignment horizontal="center" vertical="center" wrapText="1"/>
    </xf>
    <xf numFmtId="10" fontId="3" fillId="6" borderId="23" xfId="7" applyNumberFormat="1" applyFont="1" applyFill="1" applyBorder="1" applyAlignment="1">
      <alignment horizontal="center" vertical="center" wrapText="1"/>
    </xf>
    <xf numFmtId="10" fontId="17" fillId="6" borderId="23" xfId="7" applyNumberFormat="1" applyFont="1" applyFill="1" applyBorder="1" applyAlignment="1">
      <alignment horizontal="center" vertical="center" wrapText="1"/>
    </xf>
    <xf numFmtId="10" fontId="3" fillId="6" borderId="58" xfId="7" applyNumberFormat="1" applyFont="1" applyFill="1" applyBorder="1" applyAlignment="1">
      <alignment horizontal="center" vertical="center" wrapText="1"/>
    </xf>
    <xf numFmtId="10" fontId="10" fillId="5" borderId="40" xfId="5" applyNumberFormat="1" applyFont="1" applyFill="1" applyBorder="1" applyAlignment="1">
      <alignment horizontal="center" vertical="center" wrapText="1"/>
    </xf>
    <xf numFmtId="3" fontId="3" fillId="0" borderId="52" xfId="5" applyNumberFormat="1" applyBorder="1" applyAlignment="1">
      <alignment horizontal="center" vertical="center" wrapText="1"/>
    </xf>
    <xf numFmtId="3" fontId="3" fillId="0" borderId="44" xfId="5" applyNumberFormat="1" applyBorder="1" applyAlignment="1">
      <alignment horizontal="center" vertical="center" wrapText="1"/>
    </xf>
    <xf numFmtId="10" fontId="3" fillId="6" borderId="44" xfId="5" applyNumberFormat="1" applyFill="1" applyBorder="1" applyAlignment="1">
      <alignment horizontal="center" vertical="center" wrapText="1"/>
    </xf>
    <xf numFmtId="10" fontId="3" fillId="6" borderId="23" xfId="5" applyNumberFormat="1" applyFill="1" applyBorder="1" applyAlignment="1">
      <alignment horizontal="center" vertical="center" wrapText="1"/>
    </xf>
    <xf numFmtId="0" fontId="13" fillId="6" borderId="44" xfId="5" applyFont="1" applyFill="1" applyBorder="1" applyAlignment="1">
      <alignment horizontal="center" vertical="center" wrapText="1"/>
    </xf>
    <xf numFmtId="3" fontId="10" fillId="0" borderId="0" xfId="5" applyNumberFormat="1" applyFont="1" applyAlignment="1">
      <alignment vertical="center"/>
    </xf>
    <xf numFmtId="10" fontId="14" fillId="6" borderId="2" xfId="5" applyNumberFormat="1" applyFont="1" applyFill="1" applyBorder="1" applyAlignment="1">
      <alignment horizontal="center" vertical="center" wrapText="1"/>
    </xf>
    <xf numFmtId="3" fontId="3" fillId="6" borderId="52" xfId="5" applyNumberFormat="1" applyFill="1" applyBorder="1" applyAlignment="1">
      <alignment horizontal="center" vertical="center" wrapText="1"/>
    </xf>
    <xf numFmtId="3" fontId="3" fillId="6" borderId="21" xfId="5" applyNumberFormat="1" applyFill="1" applyBorder="1" applyAlignment="1">
      <alignment horizontal="center" vertical="center" wrapText="1"/>
    </xf>
    <xf numFmtId="0" fontId="14" fillId="6" borderId="26" xfId="5" applyFont="1" applyFill="1" applyBorder="1" applyAlignment="1">
      <alignment horizontal="center" vertical="center" wrapText="1"/>
    </xf>
    <xf numFmtId="0" fontId="10" fillId="0" borderId="19" xfId="5" applyFont="1" applyBorder="1" applyAlignment="1">
      <alignment vertical="center" wrapText="1"/>
    </xf>
    <xf numFmtId="0" fontId="10" fillId="0" borderId="0" xfId="5" applyFont="1" applyAlignment="1">
      <alignment vertical="center" wrapText="1"/>
    </xf>
    <xf numFmtId="0" fontId="11" fillId="11" borderId="38" xfId="5" applyFont="1" applyFill="1" applyBorder="1" applyAlignment="1">
      <alignment horizontal="center" vertical="center" wrapText="1"/>
    </xf>
    <xf numFmtId="0" fontId="11" fillId="11" borderId="40" xfId="5" applyFont="1" applyFill="1" applyBorder="1" applyAlignment="1">
      <alignment horizontal="center" vertical="center" wrapText="1"/>
    </xf>
    <xf numFmtId="0" fontId="3" fillId="0" borderId="22" xfId="5" applyBorder="1" applyAlignment="1">
      <alignment horizontal="center" vertical="center"/>
    </xf>
    <xf numFmtId="0" fontId="3" fillId="0" borderId="27" xfId="5" applyBorder="1" applyAlignment="1">
      <alignment horizontal="center" vertical="center"/>
    </xf>
    <xf numFmtId="0" fontId="3" fillId="0" borderId="37" xfId="5" applyBorder="1" applyAlignment="1">
      <alignment horizontal="center" vertical="center"/>
    </xf>
    <xf numFmtId="0" fontId="3" fillId="0" borderId="25" xfId="5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3" fillId="0" borderId="43" xfId="5" applyBorder="1" applyAlignment="1">
      <alignment horizontal="center" vertical="center" wrapText="1"/>
    </xf>
    <xf numFmtId="3" fontId="10" fillId="5" borderId="9" xfId="5" applyNumberFormat="1" applyFont="1" applyFill="1" applyBorder="1" applyAlignment="1">
      <alignment horizontal="center" vertical="center"/>
    </xf>
    <xf numFmtId="0" fontId="10" fillId="9" borderId="16" xfId="5" applyFont="1" applyFill="1" applyBorder="1" applyAlignment="1">
      <alignment horizontal="center" vertical="center" wrapText="1"/>
    </xf>
    <xf numFmtId="10" fontId="10" fillId="10" borderId="13" xfId="7" applyNumberFormat="1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1" fillId="0" borderId="22" xfId="0" applyFont="1" applyBorder="1" applyAlignment="1">
      <alignment horizontal="left"/>
    </xf>
    <xf numFmtId="1" fontId="10" fillId="6" borderId="22" xfId="0" applyNumberFormat="1" applyFont="1" applyFill="1" applyBorder="1" applyAlignment="1">
      <alignment horizontal="center" vertical="center"/>
    </xf>
    <xf numFmtId="0" fontId="9" fillId="9" borderId="31" xfId="5" applyFont="1" applyFill="1" applyBorder="1" applyAlignment="1">
      <alignment horizontal="center" vertical="center" wrapText="1"/>
    </xf>
    <xf numFmtId="0" fontId="9" fillId="9" borderId="4" xfId="5" applyFont="1" applyFill="1" applyBorder="1" applyAlignment="1">
      <alignment horizontal="center" vertical="center" wrapText="1"/>
    </xf>
    <xf numFmtId="0" fontId="9" fillId="9" borderId="30" xfId="5" applyFont="1" applyFill="1" applyBorder="1" applyAlignment="1">
      <alignment horizontal="center" vertical="center" wrapText="1"/>
    </xf>
    <xf numFmtId="0" fontId="9" fillId="9" borderId="12" xfId="5" applyFont="1" applyFill="1" applyBorder="1" applyAlignment="1">
      <alignment horizontal="center" vertical="center"/>
    </xf>
    <xf numFmtId="0" fontId="9" fillId="9" borderId="32" xfId="5" applyFont="1" applyFill="1" applyBorder="1" applyAlignment="1">
      <alignment horizontal="center" vertical="center"/>
    </xf>
    <xf numFmtId="0" fontId="9" fillId="9" borderId="13" xfId="5" applyFont="1" applyFill="1" applyBorder="1" applyAlignment="1">
      <alignment horizontal="center" vertical="center"/>
    </xf>
    <xf numFmtId="0" fontId="9" fillId="9" borderId="34" xfId="5" applyFont="1" applyFill="1" applyBorder="1" applyAlignment="1">
      <alignment horizontal="center" vertical="center"/>
    </xf>
    <xf numFmtId="0" fontId="9" fillId="9" borderId="22" xfId="5" applyFont="1" applyFill="1" applyBorder="1" applyAlignment="1">
      <alignment horizontal="center" vertical="center"/>
    </xf>
    <xf numFmtId="0" fontId="9" fillId="9" borderId="23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9" fillId="9" borderId="14" xfId="5" applyFont="1" applyFill="1" applyBorder="1" applyAlignment="1">
      <alignment horizontal="center" vertical="center" wrapText="1"/>
    </xf>
    <xf numFmtId="0" fontId="9" fillId="9" borderId="19" xfId="5" applyFont="1" applyFill="1" applyBorder="1" applyAlignment="1">
      <alignment horizontal="center" vertical="center" wrapText="1"/>
    </xf>
    <xf numFmtId="0" fontId="9" fillId="9" borderId="24" xfId="5" applyFont="1" applyFill="1" applyBorder="1" applyAlignment="1">
      <alignment horizontal="center" vertical="center" wrapText="1"/>
    </xf>
    <xf numFmtId="0" fontId="9" fillId="9" borderId="14" xfId="5" applyFont="1" applyFill="1" applyBorder="1" applyAlignment="1">
      <alignment horizontal="center" vertical="center"/>
    </xf>
    <xf numFmtId="0" fontId="9" fillId="9" borderId="15" xfId="5" applyFont="1" applyFill="1" applyBorder="1" applyAlignment="1">
      <alignment horizontal="center" vertical="center"/>
    </xf>
    <xf numFmtId="0" fontId="9" fillId="9" borderId="16" xfId="5" applyFont="1" applyFill="1" applyBorder="1" applyAlignment="1">
      <alignment horizontal="center" vertical="center"/>
    </xf>
    <xf numFmtId="0" fontId="9" fillId="9" borderId="10" xfId="5" applyFont="1" applyFill="1" applyBorder="1" applyAlignment="1">
      <alignment horizontal="center" vertical="center"/>
    </xf>
    <xf numFmtId="0" fontId="9" fillId="9" borderId="20" xfId="5" applyFont="1" applyFill="1" applyBorder="1" applyAlignment="1">
      <alignment horizontal="center" vertical="center"/>
    </xf>
    <xf numFmtId="0" fontId="9" fillId="9" borderId="6" xfId="5" applyFont="1" applyFill="1" applyBorder="1" applyAlignment="1">
      <alignment horizontal="center" vertical="center"/>
    </xf>
    <xf numFmtId="0" fontId="9" fillId="9" borderId="17" xfId="5" applyFont="1" applyFill="1" applyBorder="1" applyAlignment="1">
      <alignment horizontal="center" vertical="center"/>
    </xf>
    <xf numFmtId="0" fontId="9" fillId="9" borderId="18" xfId="5" applyFont="1" applyFill="1" applyBorder="1" applyAlignment="1">
      <alignment horizontal="center" vertical="center"/>
    </xf>
    <xf numFmtId="0" fontId="10" fillId="8" borderId="22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 wrapText="1"/>
    </xf>
    <xf numFmtId="0" fontId="10" fillId="9" borderId="48" xfId="5" applyFont="1" applyFill="1" applyBorder="1" applyAlignment="1">
      <alignment horizontal="center" vertical="center" wrapText="1"/>
    </xf>
    <xf numFmtId="0" fontId="10" fillId="9" borderId="18" xfId="5" applyFont="1" applyFill="1" applyBorder="1" applyAlignment="1">
      <alignment horizontal="center" vertical="center" wrapText="1"/>
    </xf>
    <xf numFmtId="3" fontId="10" fillId="5" borderId="29" xfId="5" applyNumberFormat="1" applyFont="1" applyFill="1" applyBorder="1" applyAlignment="1">
      <alignment horizontal="center" vertical="center"/>
    </xf>
    <xf numFmtId="3" fontId="10" fillId="5" borderId="47" xfId="5" applyNumberFormat="1" applyFont="1" applyFill="1" applyBorder="1" applyAlignment="1">
      <alignment horizontal="center" vertical="center"/>
    </xf>
    <xf numFmtId="0" fontId="9" fillId="9" borderId="41" xfId="5" applyFont="1" applyFill="1" applyBorder="1" applyAlignment="1">
      <alignment horizontal="center" vertical="center" wrapText="1"/>
    </xf>
    <xf numFmtId="0" fontId="9" fillId="9" borderId="42" xfId="5" applyFont="1" applyFill="1" applyBorder="1" applyAlignment="1">
      <alignment horizontal="center" vertical="center" wrapText="1"/>
    </xf>
    <xf numFmtId="0" fontId="10" fillId="9" borderId="33" xfId="5" applyFont="1" applyFill="1" applyBorder="1" applyAlignment="1">
      <alignment horizontal="center" vertical="center" wrapText="1"/>
    </xf>
    <xf numFmtId="0" fontId="10" fillId="9" borderId="49" xfId="5" applyFont="1" applyFill="1" applyBorder="1" applyAlignment="1">
      <alignment horizontal="center" vertical="center" wrapText="1"/>
    </xf>
    <xf numFmtId="0" fontId="10" fillId="9" borderId="13" xfId="5" applyFont="1" applyFill="1" applyBorder="1" applyAlignment="1">
      <alignment horizontal="center" vertical="center" wrapText="1"/>
    </xf>
    <xf numFmtId="3" fontId="10" fillId="5" borderId="26" xfId="5" applyNumberFormat="1" applyFont="1" applyFill="1" applyBorder="1" applyAlignment="1">
      <alignment horizontal="center" vertical="center"/>
    </xf>
    <xf numFmtId="3" fontId="10" fillId="5" borderId="2" xfId="5" applyNumberFormat="1" applyFont="1" applyFill="1" applyBorder="1" applyAlignment="1">
      <alignment horizontal="center" vertical="center"/>
    </xf>
    <xf numFmtId="0" fontId="10" fillId="5" borderId="36" xfId="5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3" fontId="10" fillId="5" borderId="1" xfId="5" applyNumberFormat="1" applyFont="1" applyFill="1" applyBorder="1" applyAlignment="1">
      <alignment horizontal="center" vertical="center"/>
    </xf>
    <xf numFmtId="3" fontId="10" fillId="5" borderId="25" xfId="5" applyNumberFormat="1" applyFont="1" applyFill="1" applyBorder="1" applyAlignment="1">
      <alignment horizontal="center" vertical="center"/>
    </xf>
    <xf numFmtId="0" fontId="9" fillId="9" borderId="5" xfId="5" applyFont="1" applyFill="1" applyBorder="1" applyAlignment="1">
      <alignment horizontal="center" vertical="center" wrapText="1"/>
    </xf>
    <xf numFmtId="0" fontId="0" fillId="8" borderId="55" xfId="0" applyFill="1" applyBorder="1" applyAlignment="1">
      <alignment horizontal="left" vertical="center"/>
    </xf>
    <xf numFmtId="0" fontId="14" fillId="12" borderId="59" xfId="0" applyFont="1" applyFill="1" applyBorder="1" applyAlignment="1">
      <alignment vertical="center"/>
    </xf>
    <xf numFmtId="0" fontId="14" fillId="12" borderId="21" xfId="0" applyFont="1" applyFill="1" applyBorder="1" applyAlignment="1">
      <alignment vertical="center"/>
    </xf>
    <xf numFmtId="0" fontId="14" fillId="12" borderId="22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1" fillId="8" borderId="52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1" fillId="8" borderId="21" xfId="0" applyFont="1" applyFill="1" applyBorder="1" applyAlignment="1">
      <alignment vertical="center"/>
    </xf>
    <xf numFmtId="0" fontId="0" fillId="8" borderId="21" xfId="0" applyFill="1" applyBorder="1" applyAlignment="1">
      <alignment vertical="center"/>
    </xf>
    <xf numFmtId="0" fontId="14" fillId="13" borderId="55" xfId="0" applyFont="1" applyFill="1" applyBorder="1" applyAlignment="1">
      <alignment vertical="center"/>
    </xf>
    <xf numFmtId="0" fontId="14" fillId="13" borderId="21" xfId="0" applyFont="1" applyFill="1" applyBorder="1" applyAlignment="1">
      <alignment vertical="center"/>
    </xf>
    <xf numFmtId="0" fontId="14" fillId="13" borderId="22" xfId="0" applyFont="1" applyFill="1" applyBorder="1" applyAlignment="1">
      <alignment horizontal="center" vertical="center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8" xr:uid="{00000000-0005-0000-0000-000005000000}"/>
    <cellStyle name="Normal_traffic 2003" xfId="5" xr:uid="{00000000-0005-0000-0000-000006000000}"/>
    <cellStyle name="Percent" xfId="6" builtinId="5"/>
    <cellStyle name="Percent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data!$B$58</c:f>
          <c:strCache>
            <c:ptCount val="1"/>
            <c:pt idx="0">
              <c:v>Fatals by Day of Occurance, 2018-2022</c:v>
            </c:pt>
          </c:strCache>
        </c:strRef>
      </c:tx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6133694670280052E-3"/>
                  <c:y val="0.10576015108593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5E-4D12-BD22-E4A684A57B95}"/>
                </c:ext>
              </c:extLst>
            </c:dLbl>
            <c:dLbl>
              <c:idx val="1"/>
              <c:layout>
                <c:manualLayout>
                  <c:x val="0"/>
                  <c:y val="0.117091595845136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5E-4D12-BD22-E4A684A57B95}"/>
                </c:ext>
              </c:extLst>
            </c:dLbl>
            <c:dLbl>
              <c:idx val="2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5E-4D12-BD22-E4A684A57B95}"/>
                </c:ext>
              </c:extLst>
            </c:dLbl>
            <c:dLbl>
              <c:idx val="3"/>
              <c:layout>
                <c:manualLayout>
                  <c:x val="6.6244341635228427E-17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5E-4D12-BD22-E4A684A57B95}"/>
                </c:ext>
              </c:extLst>
            </c:dLbl>
            <c:dLbl>
              <c:idx val="4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5E-4D12-BD22-E4A684A57B95}"/>
                </c:ext>
              </c:extLst>
            </c:dLbl>
            <c:dLbl>
              <c:idx val="5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5E-4D12-BD22-E4A684A57B95}"/>
                </c:ext>
              </c:extLst>
            </c:dLbl>
            <c:dLbl>
              <c:idx val="6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(4)'!$A$3:$A$9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'Τροχαία (4)'!$B$3:$B$9</c:f>
              <c:numCache>
                <c:formatCode>General</c:formatCode>
                <c:ptCount val="7"/>
                <c:pt idx="0">
                  <c:v>27</c:v>
                </c:pt>
                <c:pt idx="1">
                  <c:v>18</c:v>
                </c:pt>
                <c:pt idx="2">
                  <c:v>26</c:v>
                </c:pt>
                <c:pt idx="3">
                  <c:v>28</c:v>
                </c:pt>
                <c:pt idx="4">
                  <c:v>34</c:v>
                </c:pt>
                <c:pt idx="5">
                  <c:v>47</c:v>
                </c:pt>
                <c:pt idx="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5E-4D12-BD22-E4A684A57B95}"/>
            </c:ext>
          </c:extLst>
        </c:ser>
        <c:ser>
          <c:idx val="1"/>
          <c:order val="1"/>
          <c:tx>
            <c:strRef>
              <c:f>'Τροχαία (4)'!$C$2</c:f>
              <c:strCache>
                <c:ptCount val="1"/>
                <c:pt idx="0">
                  <c:v>% period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2.2851712766673398E-2"/>
                  <c:y val="-0.4616088951322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5E-4D12-BD22-E4A684A57B95}"/>
                </c:ext>
              </c:extLst>
            </c:dLbl>
            <c:dLbl>
              <c:idx val="1"/>
              <c:layout>
                <c:manualLayout>
                  <c:x val="-2.0202059357964871E-2"/>
                  <c:y val="-0.31043666490045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5E-4D12-BD22-E4A684A57B95}"/>
                </c:ext>
              </c:extLst>
            </c:dLbl>
            <c:dLbl>
              <c:idx val="2"/>
              <c:layout>
                <c:manualLayout>
                  <c:x val="-2.3924194091123226E-2"/>
                  <c:y val="-0.445223056038183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5E-4D12-BD22-E4A684A57B95}"/>
                </c:ext>
              </c:extLst>
            </c:dLbl>
            <c:dLbl>
              <c:idx val="3"/>
              <c:layout>
                <c:manualLayout>
                  <c:x val="-2.3853018372703413E-2"/>
                  <c:y val="-0.474900989488989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5E-4D12-BD22-E4A684A57B95}"/>
                </c:ext>
              </c:extLst>
            </c:dLbl>
            <c:dLbl>
              <c:idx val="4"/>
              <c:layout>
                <c:manualLayout>
                  <c:x val="-2.0895080422639479E-2"/>
                  <c:y val="-0.567094911258158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5E-4D12-BD22-E4A684A57B95}"/>
                </c:ext>
              </c:extLst>
            </c:dLbl>
            <c:dLbl>
              <c:idx val="5"/>
              <c:layout>
                <c:manualLayout>
                  <c:x val="-2.1488283195369811E-2"/>
                  <c:y val="-0.789185365913767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5E-4D12-BD22-E4A684A57B95}"/>
                </c:ext>
              </c:extLst>
            </c:dLbl>
            <c:dLbl>
              <c:idx val="6"/>
              <c:layout>
                <c:manualLayout>
                  <c:x val="-2.0097287839020123E-2"/>
                  <c:y val="-0.721619492399130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'Τροχαία (4)'!$C$3:$C$9</c:f>
              <c:numCache>
                <c:formatCode>0.00%</c:formatCode>
                <c:ptCount val="7"/>
                <c:pt idx="0">
                  <c:v>0.1210762331838565</c:v>
                </c:pt>
                <c:pt idx="1">
                  <c:v>8.0717488789237665E-2</c:v>
                </c:pt>
                <c:pt idx="2">
                  <c:v>0.11659192825112108</c:v>
                </c:pt>
                <c:pt idx="3">
                  <c:v>0.12556053811659193</c:v>
                </c:pt>
                <c:pt idx="4">
                  <c:v>0.15246636771300448</c:v>
                </c:pt>
                <c:pt idx="5">
                  <c:v>0.21076233183856502</c:v>
                </c:pt>
                <c:pt idx="6">
                  <c:v>0.19282511210762332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5E-4D12-BD22-E4A684A57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600576"/>
        <c:axId val="94626944"/>
        <c:axId val="0"/>
      </c:bar3DChart>
      <c:catAx>
        <c:axId val="946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26944"/>
        <c:crosses val="autoZero"/>
        <c:auto val="1"/>
        <c:lblAlgn val="ctr"/>
        <c:lblOffset val="100"/>
        <c:noMultiLvlLbl val="0"/>
      </c:catAx>
      <c:valAx>
        <c:axId val="9462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0057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data!$B$59</c:f>
          <c:strCache>
            <c:ptCount val="1"/>
            <c:pt idx="0">
              <c:v>Fatals by Τime of Οccurance, 2018-2022</c:v>
            </c:pt>
          </c:strCache>
        </c:strRef>
      </c:tx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'Τροχαία (4)'!$H$3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D5-4156-B6EC-CEDB829B8115}"/>
                </c:ext>
              </c:extLst>
            </c:dLbl>
            <c:dLbl>
              <c:idx val="1"/>
              <c:layout>
                <c:manualLayout>
                  <c:x val="0"/>
                  <c:y val="0.11324200913242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D5-4156-B6EC-CEDB829B8115}"/>
                </c:ext>
              </c:extLst>
            </c:dLbl>
            <c:dLbl>
              <c:idx val="2"/>
              <c:layout>
                <c:manualLayout>
                  <c:x val="0"/>
                  <c:y val="0.10228310502283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D5-4156-B6EC-CEDB829B8115}"/>
                </c:ext>
              </c:extLst>
            </c:dLbl>
            <c:dLbl>
              <c:idx val="3"/>
              <c:layout>
                <c:manualLayout>
                  <c:x val="1.3570315883508145E-3"/>
                  <c:y val="9.862995195776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D5-4156-B6EC-CEDB829B8115}"/>
                </c:ext>
              </c:extLst>
            </c:dLbl>
            <c:dLbl>
              <c:idx val="4"/>
              <c:layout>
                <c:manualLayout>
                  <c:x val="1.4421605880252581E-3"/>
                  <c:y val="0.10958904109589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D5-4156-B6EC-CEDB829B8115}"/>
                </c:ext>
              </c:extLst>
            </c:dLbl>
            <c:dLbl>
              <c:idx val="5"/>
              <c:layout>
                <c:manualLayout>
                  <c:x val="1.5159684891346478E-3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D5-4156-B6EC-CEDB829B81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(4)'!$F$4:$F$9</c:f>
              <c:numCache>
                <c:formatCode>General</c:formatCode>
                <c:ptCount val="6"/>
                <c:pt idx="0">
                  <c:v>28</c:v>
                </c:pt>
                <c:pt idx="1">
                  <c:v>30</c:v>
                </c:pt>
                <c:pt idx="2">
                  <c:v>31</c:v>
                </c:pt>
                <c:pt idx="3">
                  <c:v>39</c:v>
                </c:pt>
                <c:pt idx="4">
                  <c:v>49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D5-4156-B6EC-CEDB829B8115}"/>
            </c:ext>
          </c:extLst>
        </c:ser>
        <c:ser>
          <c:idx val="0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-3.2871983309778585E-2"/>
                  <c:y val="-0.407783980054136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D5-4156-B6EC-CEDB829B8115}"/>
                </c:ext>
              </c:extLst>
            </c:dLbl>
            <c:dLbl>
              <c:idx val="1"/>
              <c:layout>
                <c:manualLayout>
                  <c:x val="-3.0812733023756644E-2"/>
                  <c:y val="-0.432870586012429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D5-4156-B6EC-CEDB829B8115}"/>
                </c:ext>
              </c:extLst>
            </c:dLbl>
            <c:dLbl>
              <c:idx val="2"/>
              <c:layout>
                <c:manualLayout>
                  <c:x val="-2.5614321286762283E-2"/>
                  <c:y val="-0.44811553485391797"/>
                </c:manualLayout>
              </c:layout>
              <c:numFmt formatCode="0.00%" sourceLinked="0"/>
              <c:spPr/>
              <c:txPr>
                <a:bodyPr rot="0"/>
                <a:lstStyle/>
                <a:p>
                  <a:pPr>
                    <a:defRPr lang="en-US" sz="12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D5-4156-B6EC-CEDB829B8115}"/>
                </c:ext>
              </c:extLst>
            </c:dLbl>
            <c:dLbl>
              <c:idx val="3"/>
              <c:layout>
                <c:manualLayout>
                  <c:x val="-3.0500033649639949E-2"/>
                  <c:y val="-0.55120673296119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D5-4156-B6EC-CEDB829B8115}"/>
                </c:ext>
              </c:extLst>
            </c:dLbl>
            <c:dLbl>
              <c:idx val="4"/>
              <c:layout>
                <c:manualLayout>
                  <c:x val="-3.2431576822128105E-2"/>
                  <c:y val="-0.681686526273417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D5-4156-B6EC-CEDB829B8115}"/>
                </c:ext>
              </c:extLst>
            </c:dLbl>
            <c:dLbl>
              <c:idx val="5"/>
              <c:layout>
                <c:manualLayout>
                  <c:x val="-3.1398182919442665E-2"/>
                  <c:y val="-0.643151413585038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D5-4156-B6EC-CEDB829B811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(4)'!$H$4:$H$9</c:f>
              <c:numCache>
                <c:formatCode>0.00%</c:formatCode>
                <c:ptCount val="6"/>
                <c:pt idx="0">
                  <c:v>0.12556053811659193</c:v>
                </c:pt>
                <c:pt idx="1">
                  <c:v>0.13452914798206278</c:v>
                </c:pt>
                <c:pt idx="2">
                  <c:v>0.13901345291479822</c:v>
                </c:pt>
                <c:pt idx="3">
                  <c:v>0.17488789237668162</c:v>
                </c:pt>
                <c:pt idx="4">
                  <c:v>0.21973094170403587</c:v>
                </c:pt>
                <c:pt idx="5">
                  <c:v>0.20627802690582961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D5-4156-B6EC-CEDB829B8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shape val="box"/>
        <c:axId val="95300608"/>
        <c:axId val="95318784"/>
        <c:axId val="0"/>
      </c:bar3DChart>
      <c:catAx>
        <c:axId val="953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18784"/>
        <c:crosses val="autoZero"/>
        <c:auto val="1"/>
        <c:lblAlgn val="ctr"/>
        <c:lblOffset val="100"/>
        <c:noMultiLvlLbl val="0"/>
      </c:catAx>
      <c:valAx>
        <c:axId val="95318784"/>
        <c:scaling>
          <c:orientation val="minMax"/>
          <c:max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006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strRef>
          <c:f>data!$B$60</c:f>
          <c:strCache>
            <c:ptCount val="1"/>
            <c:pt idx="0">
              <c:v>Fatals by Cause of the collision, 2018-2022</c:v>
            </c:pt>
          </c:strCache>
        </c:strRef>
      </c:tx>
      <c:overlay val="0"/>
      <c:txPr>
        <a:bodyPr/>
        <a:lstStyle/>
        <a:p>
          <a:pPr>
            <a:defRPr lang="en-US"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763653382550172"/>
          <c:y val="0.13272012674054817"/>
          <c:w val="0.72734338528324516"/>
          <c:h val="0.844299841870406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chart3'!$C$23</c:f>
              <c:strCache>
                <c:ptCount val="1"/>
                <c:pt idx="0">
                  <c:v>% period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chart3'!$A$24:$A$36</c:f>
              <c:strCache>
                <c:ptCount val="13"/>
                <c:pt idx="0">
                  <c:v>Alcohol</c:v>
                </c:pt>
                <c:pt idx="1">
                  <c:v>Alcohol and Drugs</c:v>
                </c:pt>
                <c:pt idx="2">
                  <c:v>Drugs</c:v>
                </c:pt>
                <c:pt idx="3">
                  <c:v>Careless driving</c:v>
                </c:pt>
                <c:pt idx="4">
                  <c:v>Speed</c:v>
                </c:pt>
                <c:pt idx="5">
                  <c:v>Right turn</c:v>
                </c:pt>
                <c:pt idx="6">
                  <c:v>Pedestrian fault</c:v>
                </c:pt>
                <c:pt idx="7">
                  <c:v>Not driving to the left lane</c:v>
                </c:pt>
                <c:pt idx="8">
                  <c:v>Not giving priority to vehicles</c:v>
                </c:pt>
                <c:pt idx="9">
                  <c:v>Non-compliance to traffic police signals</c:v>
                </c:pt>
                <c:pt idx="10">
                  <c:v>Illegal Overtaking</c:v>
                </c:pt>
                <c:pt idx="11">
                  <c:v>Not giving priority to a Pedestrian Crossing</c:v>
                </c:pt>
                <c:pt idx="12">
                  <c:v>Other</c:v>
                </c:pt>
              </c:strCache>
            </c:strRef>
          </c:cat>
          <c:val>
            <c:numRef>
              <c:f>'data for chart3'!$C$24:$C$36</c:f>
              <c:numCache>
                <c:formatCode>0.00%</c:formatCode>
                <c:ptCount val="13"/>
                <c:pt idx="0">
                  <c:v>0.13901345291479822</c:v>
                </c:pt>
                <c:pt idx="1">
                  <c:v>5.829596412556054E-2</c:v>
                </c:pt>
                <c:pt idx="2">
                  <c:v>6.2780269058295965E-2</c:v>
                </c:pt>
                <c:pt idx="3">
                  <c:v>0.18385650224215247</c:v>
                </c:pt>
                <c:pt idx="4">
                  <c:v>0.11210762331838565</c:v>
                </c:pt>
                <c:pt idx="5">
                  <c:v>8.520179372197309E-2</c:v>
                </c:pt>
                <c:pt idx="6">
                  <c:v>8.520179372197309E-2</c:v>
                </c:pt>
                <c:pt idx="7">
                  <c:v>6.726457399103139E-2</c:v>
                </c:pt>
                <c:pt idx="8">
                  <c:v>4.4843049327354258E-2</c:v>
                </c:pt>
                <c:pt idx="9">
                  <c:v>4.0358744394618833E-2</c:v>
                </c:pt>
                <c:pt idx="10">
                  <c:v>2.6905829596412557E-2</c:v>
                </c:pt>
                <c:pt idx="11">
                  <c:v>1.7937219730941704E-2</c:v>
                </c:pt>
                <c:pt idx="12">
                  <c:v>7.623318385650224E-2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3-4266-9F2A-4ABBDEA5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11072"/>
        <c:axId val="103012608"/>
      </c:barChart>
      <c:catAx>
        <c:axId val="103011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000"/>
            </a:pPr>
            <a:endParaRPr lang="en-US"/>
          </a:p>
        </c:txPr>
        <c:crossAx val="103012608"/>
        <c:crosses val="autoZero"/>
        <c:auto val="1"/>
        <c:lblAlgn val="ctr"/>
        <c:lblOffset val="100"/>
        <c:noMultiLvlLbl val="0"/>
      </c:catAx>
      <c:valAx>
        <c:axId val="103012608"/>
        <c:scaling>
          <c:orientation val="minMax"/>
        </c:scaling>
        <c:delete val="1"/>
        <c:axPos val="t"/>
        <c:majorGridlines/>
        <c:numFmt formatCode="0.00%" sourceLinked="1"/>
        <c:majorTickMark val="out"/>
        <c:minorTickMark val="none"/>
        <c:tickLblPos val="nextTo"/>
        <c:crossAx val="10301107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&amp;L&amp;8Γραφείο Στατιστικής και Χαρτογράφησης&amp;R&amp;8&amp;D</oddFooter>
  </headerFooter>
  <drawing r:id="rId2"/>
</chartsheet>
</file>

<file path=xl/ctrlProps/ctrlProp1.xml><?xml version="1.0" encoding="utf-8"?>
<formControlPr xmlns="http://schemas.microsoft.com/office/spreadsheetml/2009/9/main" objectType="Drop" dropLines="2" dropStyle="combo" dx="16" fmlaLink="$G$2" fmlaRange="$F$2:$F$3" sel="2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2095500</xdr:colOff>
          <xdr:row>0</xdr:row>
          <xdr:rowOff>76200</xdr:rowOff>
        </xdr:from>
        <xdr:to>
          <xdr:col>2</xdr:col>
          <xdr:colOff>3390900</xdr:colOff>
          <xdr:row>0</xdr:row>
          <xdr:rowOff>323850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81"/>
  <sheetViews>
    <sheetView topLeftCell="A58" workbookViewId="0">
      <selection activeCell="C74" sqref="C74"/>
    </sheetView>
  </sheetViews>
  <sheetFormatPr defaultRowHeight="12.75" x14ac:dyDescent="0.2"/>
  <cols>
    <col min="1" max="1" width="10.140625" customWidth="1"/>
    <col min="2" max="2" width="27" customWidth="1"/>
    <col min="3" max="3" width="55.7109375" customWidth="1"/>
    <col min="4" max="4" width="54" bestFit="1" customWidth="1"/>
    <col min="6" max="6" width="7.85546875" bestFit="1" customWidth="1"/>
    <col min="7" max="7" width="3.28515625" customWidth="1"/>
  </cols>
  <sheetData>
    <row r="1" spans="1:7" ht="30.75" customHeight="1" thickBot="1" x14ac:dyDescent="0.25">
      <c r="A1" s="7" t="s">
        <v>1</v>
      </c>
      <c r="B1" s="7" t="s">
        <v>7</v>
      </c>
      <c r="C1" s="8" t="s">
        <v>2</v>
      </c>
      <c r="D1" s="9" t="s">
        <v>3</v>
      </c>
    </row>
    <row r="2" spans="1:7" x14ac:dyDescent="0.2">
      <c r="A2" s="10"/>
      <c r="B2" s="43" t="str">
        <f>IF($G$2=1,C2,D2)</f>
        <v>Fatal</v>
      </c>
      <c r="C2" s="5" t="s">
        <v>11</v>
      </c>
      <c r="D2" s="6" t="s">
        <v>69</v>
      </c>
      <c r="F2" s="12" t="s">
        <v>5</v>
      </c>
      <c r="G2" s="13">
        <v>2</v>
      </c>
    </row>
    <row r="3" spans="1:7" ht="13.5" thickBot="1" x14ac:dyDescent="0.25">
      <c r="A3" s="11"/>
      <c r="B3" s="44" t="str">
        <f t="shared" ref="B3:B70" si="0">IF($G$2=1,C3,D3)</f>
        <v>Serious</v>
      </c>
      <c r="C3" s="4" t="s">
        <v>12</v>
      </c>
      <c r="D3" s="3" t="s">
        <v>70</v>
      </c>
      <c r="F3" s="1" t="s">
        <v>6</v>
      </c>
      <c r="G3" s="2"/>
    </row>
    <row r="4" spans="1:7" x14ac:dyDescent="0.2">
      <c r="A4" s="11"/>
      <c r="B4" s="44" t="str">
        <f t="shared" si="0"/>
        <v>Slight</v>
      </c>
      <c r="C4" s="4" t="s">
        <v>13</v>
      </c>
      <c r="D4" s="3" t="s">
        <v>71</v>
      </c>
    </row>
    <row r="5" spans="1:7" x14ac:dyDescent="0.2">
      <c r="A5" s="11"/>
      <c r="B5" s="44" t="str">
        <f t="shared" si="0"/>
        <v>Damages</v>
      </c>
      <c r="C5" s="4" t="s">
        <v>14</v>
      </c>
      <c r="D5" s="3" t="s">
        <v>72</v>
      </c>
    </row>
    <row r="6" spans="1:7" x14ac:dyDescent="0.2">
      <c r="A6" s="11"/>
      <c r="B6" s="44" t="str">
        <f t="shared" si="0"/>
        <v>TOTAL</v>
      </c>
      <c r="C6" s="4" t="s">
        <v>0</v>
      </c>
      <c r="D6" s="3" t="s">
        <v>4</v>
      </c>
    </row>
    <row r="7" spans="1:7" x14ac:dyDescent="0.2">
      <c r="A7" s="11"/>
      <c r="B7" s="44" t="str">
        <f t="shared" si="0"/>
        <v>PERCENTAGE %</v>
      </c>
      <c r="C7" s="4" t="s">
        <v>156</v>
      </c>
      <c r="D7" s="3" t="s">
        <v>157</v>
      </c>
    </row>
    <row r="8" spans="1:7" x14ac:dyDescent="0.2">
      <c r="A8" s="11"/>
      <c r="B8" s="44" t="str">
        <f t="shared" si="0"/>
        <v>TRAFFIC COLLISIONS</v>
      </c>
      <c r="C8" s="4" t="s">
        <v>153</v>
      </c>
      <c r="D8" s="3" t="s">
        <v>168</v>
      </c>
    </row>
    <row r="9" spans="1:7" x14ac:dyDescent="0.2">
      <c r="A9" s="11"/>
      <c r="B9" s="44" t="str">
        <f t="shared" si="0"/>
        <v>VICTIMS</v>
      </c>
      <c r="C9" s="4" t="s">
        <v>9</v>
      </c>
      <c r="D9" s="3" t="s">
        <v>73</v>
      </c>
    </row>
    <row r="10" spans="1:7" x14ac:dyDescent="0.2">
      <c r="A10" s="11"/>
      <c r="B10" s="44" t="str">
        <f t="shared" si="0"/>
        <v>Injuries</v>
      </c>
      <c r="C10" s="4" t="s">
        <v>10</v>
      </c>
      <c r="D10" s="3" t="s">
        <v>74</v>
      </c>
    </row>
    <row r="11" spans="1:7" x14ac:dyDescent="0.2">
      <c r="A11" s="11"/>
      <c r="B11" s="44" t="str">
        <f t="shared" si="0"/>
        <v>Dead</v>
      </c>
      <c r="C11" s="4" t="s">
        <v>15</v>
      </c>
      <c r="D11" s="3" t="s">
        <v>75</v>
      </c>
    </row>
    <row r="12" spans="1:7" x14ac:dyDescent="0.2">
      <c r="A12" s="11"/>
      <c r="B12" s="44" t="str">
        <f t="shared" si="0"/>
        <v>Serious</v>
      </c>
      <c r="C12" s="4" t="s">
        <v>12</v>
      </c>
      <c r="D12" s="3" t="s">
        <v>70</v>
      </c>
    </row>
    <row r="13" spans="1:7" x14ac:dyDescent="0.2">
      <c r="A13" s="11"/>
      <c r="B13" s="44" t="str">
        <f t="shared" si="0"/>
        <v>Slight</v>
      </c>
      <c r="C13" s="4" t="s">
        <v>13</v>
      </c>
      <c r="D13" s="3" t="s">
        <v>71</v>
      </c>
    </row>
    <row r="14" spans="1:7" x14ac:dyDescent="0.2">
      <c r="A14" s="11"/>
      <c r="B14" s="44" t="str">
        <f t="shared" si="0"/>
        <v>Nicosia</v>
      </c>
      <c r="C14" s="14" t="s">
        <v>16</v>
      </c>
      <c r="D14" s="15" t="s">
        <v>65</v>
      </c>
    </row>
    <row r="15" spans="1:7" x14ac:dyDescent="0.2">
      <c r="A15" s="11"/>
      <c r="B15" s="44" t="str">
        <f t="shared" si="0"/>
        <v>Limasol</v>
      </c>
      <c r="C15" s="14" t="s">
        <v>18</v>
      </c>
      <c r="D15" s="15" t="s">
        <v>67</v>
      </c>
    </row>
    <row r="16" spans="1:7" x14ac:dyDescent="0.2">
      <c r="A16" s="11"/>
      <c r="B16" s="44" t="str">
        <f t="shared" si="0"/>
        <v>Larnaka</v>
      </c>
      <c r="C16" s="4" t="s">
        <v>19</v>
      </c>
      <c r="D16" s="3" t="s">
        <v>76</v>
      </c>
    </row>
    <row r="17" spans="1:4" x14ac:dyDescent="0.2">
      <c r="A17" s="11"/>
      <c r="B17" s="44" t="str">
        <f t="shared" si="0"/>
        <v>Pafos</v>
      </c>
      <c r="C17" s="17" t="s">
        <v>20</v>
      </c>
      <c r="D17" s="16" t="s">
        <v>68</v>
      </c>
    </row>
    <row r="18" spans="1:4" x14ac:dyDescent="0.2">
      <c r="A18" s="11"/>
      <c r="B18" s="44" t="str">
        <f t="shared" si="0"/>
        <v>Famagusta</v>
      </c>
      <c r="C18" s="17" t="s">
        <v>17</v>
      </c>
      <c r="D18" s="16" t="s">
        <v>66</v>
      </c>
    </row>
    <row r="19" spans="1:4" x14ac:dyDescent="0.2">
      <c r="A19" s="11"/>
      <c r="B19" s="44" t="str">
        <f t="shared" si="0"/>
        <v>Morfou</v>
      </c>
      <c r="C19" s="4" t="s">
        <v>21</v>
      </c>
      <c r="D19" s="3" t="s">
        <v>77</v>
      </c>
    </row>
    <row r="20" spans="1:4" x14ac:dyDescent="0.2">
      <c r="A20" s="11"/>
      <c r="B20" s="44" t="str">
        <f t="shared" si="0"/>
        <v>Districts</v>
      </c>
      <c r="C20" s="4" t="s">
        <v>63</v>
      </c>
      <c r="D20" s="3" t="s">
        <v>64</v>
      </c>
    </row>
    <row r="21" spans="1:4" x14ac:dyDescent="0.2">
      <c r="A21" s="11"/>
      <c r="B21" s="44" t="str">
        <f t="shared" si="0"/>
        <v>Year</v>
      </c>
      <c r="C21" s="4" t="s">
        <v>8</v>
      </c>
      <c r="D21" s="3" t="s">
        <v>78</v>
      </c>
    </row>
    <row r="22" spans="1:4" x14ac:dyDescent="0.2">
      <c r="A22" s="11"/>
      <c r="B22" s="44" t="str">
        <f t="shared" si="0"/>
        <v>Position</v>
      </c>
      <c r="C22" s="4" t="s">
        <v>22</v>
      </c>
      <c r="D22" s="16" t="s">
        <v>79</v>
      </c>
    </row>
    <row r="23" spans="1:4" x14ac:dyDescent="0.2">
      <c r="A23" s="11"/>
      <c r="B23" s="44" t="str">
        <f t="shared" si="0"/>
        <v>Pedestrians</v>
      </c>
      <c r="C23" s="17" t="s">
        <v>23</v>
      </c>
      <c r="D23" s="3" t="s">
        <v>80</v>
      </c>
    </row>
    <row r="24" spans="1:4" x14ac:dyDescent="0.2">
      <c r="A24" s="11"/>
      <c r="B24" s="44" t="str">
        <f t="shared" si="0"/>
        <v>Drivers</v>
      </c>
      <c r="C24" s="4" t="s">
        <v>24</v>
      </c>
      <c r="D24" s="3" t="s">
        <v>81</v>
      </c>
    </row>
    <row r="25" spans="1:4" x14ac:dyDescent="0.2">
      <c r="A25" s="11"/>
      <c r="B25" s="44" t="str">
        <f t="shared" si="0"/>
        <v>Car passangers</v>
      </c>
      <c r="C25" s="4" t="s">
        <v>25</v>
      </c>
      <c r="D25" s="3" t="s">
        <v>82</v>
      </c>
    </row>
    <row r="26" spans="1:4" x14ac:dyDescent="0.2">
      <c r="A26" s="11"/>
      <c r="B26" s="44" t="str">
        <f t="shared" si="0"/>
        <v>Autocyclists</v>
      </c>
      <c r="C26" s="4" t="s">
        <v>26</v>
      </c>
      <c r="D26" s="3" t="s">
        <v>83</v>
      </c>
    </row>
    <row r="27" spans="1:4" x14ac:dyDescent="0.2">
      <c r="A27" s="11"/>
      <c r="B27" s="44" t="str">
        <f t="shared" si="0"/>
        <v>Autocycle passangers</v>
      </c>
      <c r="C27" s="4" t="s">
        <v>27</v>
      </c>
      <c r="D27" s="3" t="s">
        <v>84</v>
      </c>
    </row>
    <row r="28" spans="1:4" x14ac:dyDescent="0.2">
      <c r="A28" s="11"/>
      <c r="B28" s="44" t="str">
        <f t="shared" si="0"/>
        <v>Motorcyclists</v>
      </c>
      <c r="C28" s="4" t="s">
        <v>28</v>
      </c>
      <c r="D28" s="3" t="s">
        <v>85</v>
      </c>
    </row>
    <row r="29" spans="1:4" x14ac:dyDescent="0.2">
      <c r="A29" s="11"/>
      <c r="B29" s="44" t="str">
        <f t="shared" si="0"/>
        <v>Motorcycle passangers</v>
      </c>
      <c r="C29" s="4" t="s">
        <v>29</v>
      </c>
      <c r="D29" s="3" t="s">
        <v>86</v>
      </c>
    </row>
    <row r="30" spans="1:4" x14ac:dyDescent="0.2">
      <c r="A30" s="11"/>
      <c r="B30" s="44" t="str">
        <f t="shared" si="0"/>
        <v>E-Scooter</v>
      </c>
      <c r="C30" s="4" t="s">
        <v>158</v>
      </c>
      <c r="D30" s="3" t="s">
        <v>160</v>
      </c>
    </row>
    <row r="31" spans="1:4" x14ac:dyDescent="0.2">
      <c r="A31" s="11"/>
      <c r="B31" s="44" t="str">
        <f t="shared" si="0"/>
        <v>Electric wheelchair</v>
      </c>
      <c r="C31" s="4" t="s">
        <v>159</v>
      </c>
      <c r="D31" s="3" t="s">
        <v>161</v>
      </c>
    </row>
    <row r="32" spans="1:4" x14ac:dyDescent="0.2">
      <c r="A32" s="11"/>
      <c r="B32" s="44" t="str">
        <f t="shared" si="0"/>
        <v>Bicyclists</v>
      </c>
      <c r="C32" s="4" t="s">
        <v>30</v>
      </c>
      <c r="D32" s="3" t="s">
        <v>87</v>
      </c>
    </row>
    <row r="33" spans="1:4" x14ac:dyDescent="0.2">
      <c r="A33" s="11"/>
      <c r="B33" s="44" t="str">
        <f t="shared" si="0"/>
        <v>Description</v>
      </c>
      <c r="C33" s="4" t="s">
        <v>32</v>
      </c>
      <c r="D33" s="3" t="s">
        <v>88</v>
      </c>
    </row>
    <row r="34" spans="1:4" x14ac:dyDescent="0.2">
      <c r="A34" s="11"/>
      <c r="B34" s="44" t="str">
        <f t="shared" si="0"/>
        <v>Use of seat belt</v>
      </c>
      <c r="C34" s="4" t="s">
        <v>33</v>
      </c>
      <c r="D34" s="3" t="s">
        <v>89</v>
      </c>
    </row>
    <row r="35" spans="1:4" x14ac:dyDescent="0.2">
      <c r="A35" s="11"/>
      <c r="B35" s="44" t="str">
        <f t="shared" si="0"/>
        <v>Not use of seat belt</v>
      </c>
      <c r="C35" s="4" t="s">
        <v>34</v>
      </c>
      <c r="D35" s="3" t="s">
        <v>90</v>
      </c>
    </row>
    <row r="36" spans="1:4" x14ac:dyDescent="0.2">
      <c r="A36" s="11"/>
      <c r="B36" s="44" t="str">
        <f t="shared" si="0"/>
        <v>Not obliged to use seat belt</v>
      </c>
      <c r="C36" s="4" t="s">
        <v>35</v>
      </c>
      <c r="D36" s="3" t="s">
        <v>91</v>
      </c>
    </row>
    <row r="37" spans="1:4" x14ac:dyDescent="0.2">
      <c r="A37" s="11"/>
      <c r="B37" s="44" t="str">
        <f t="shared" si="0"/>
        <v>Unknown</v>
      </c>
      <c r="C37" s="4" t="s">
        <v>36</v>
      </c>
      <c r="D37" s="3" t="s">
        <v>92</v>
      </c>
    </row>
    <row r="38" spans="1:4" x14ac:dyDescent="0.2">
      <c r="A38" s="11"/>
      <c r="B38" s="44" t="str">
        <f t="shared" si="0"/>
        <v>Use of crash helmet</v>
      </c>
      <c r="C38" s="4" t="s">
        <v>38</v>
      </c>
      <c r="D38" s="3" t="s">
        <v>93</v>
      </c>
    </row>
    <row r="39" spans="1:4" x14ac:dyDescent="0.2">
      <c r="A39" s="11"/>
      <c r="B39" s="44" t="str">
        <f t="shared" si="0"/>
        <v>Not use of crash helmet</v>
      </c>
      <c r="C39" s="4" t="s">
        <v>39</v>
      </c>
      <c r="D39" s="3" t="s">
        <v>94</v>
      </c>
    </row>
    <row r="40" spans="1:4" x14ac:dyDescent="0.2">
      <c r="A40" s="11"/>
      <c r="B40" s="44" t="str">
        <f t="shared" si="0"/>
        <v>Age Group</v>
      </c>
      <c r="C40" s="4" t="s">
        <v>40</v>
      </c>
      <c r="D40" s="3" t="s">
        <v>95</v>
      </c>
    </row>
    <row r="41" spans="1:4" x14ac:dyDescent="0.2">
      <c r="A41" s="11"/>
      <c r="B41" s="44" t="str">
        <f t="shared" si="0"/>
        <v>Male</v>
      </c>
      <c r="C41" s="4" t="s">
        <v>41</v>
      </c>
      <c r="D41" s="3" t="s">
        <v>96</v>
      </c>
    </row>
    <row r="42" spans="1:4" x14ac:dyDescent="0.2">
      <c r="A42" s="11"/>
      <c r="B42" s="44" t="str">
        <f t="shared" si="0"/>
        <v>Female</v>
      </c>
      <c r="C42" s="4" t="s">
        <v>42</v>
      </c>
      <c r="D42" s="3" t="s">
        <v>97</v>
      </c>
    </row>
    <row r="43" spans="1:4" x14ac:dyDescent="0.2">
      <c r="A43" s="11"/>
      <c r="B43" s="44" t="str">
        <f t="shared" si="0"/>
        <v>Day</v>
      </c>
      <c r="C43" s="4" t="s">
        <v>48</v>
      </c>
      <c r="D43" s="3" t="s">
        <v>98</v>
      </c>
    </row>
    <row r="44" spans="1:4" x14ac:dyDescent="0.2">
      <c r="A44" s="11"/>
      <c r="B44" s="44" t="str">
        <f t="shared" si="0"/>
        <v>Monday</v>
      </c>
      <c r="C44" s="4" t="s">
        <v>50</v>
      </c>
      <c r="D44" s="3" t="s">
        <v>99</v>
      </c>
    </row>
    <row r="45" spans="1:4" x14ac:dyDescent="0.2">
      <c r="A45" s="11"/>
      <c r="B45" s="44" t="str">
        <f t="shared" si="0"/>
        <v>Tuesday</v>
      </c>
      <c r="C45" s="4" t="s">
        <v>51</v>
      </c>
      <c r="D45" s="3" t="s">
        <v>100</v>
      </c>
    </row>
    <row r="46" spans="1:4" x14ac:dyDescent="0.2">
      <c r="A46" s="11"/>
      <c r="B46" s="44" t="str">
        <f t="shared" si="0"/>
        <v>Wednesday</v>
      </c>
      <c r="C46" s="4" t="s">
        <v>53</v>
      </c>
      <c r="D46" s="3" t="s">
        <v>101</v>
      </c>
    </row>
    <row r="47" spans="1:4" x14ac:dyDescent="0.2">
      <c r="A47" s="11"/>
      <c r="B47" s="44" t="str">
        <f t="shared" si="0"/>
        <v>Thursday</v>
      </c>
      <c r="C47" s="4" t="s">
        <v>55</v>
      </c>
      <c r="D47" s="3" t="s">
        <v>102</v>
      </c>
    </row>
    <row r="48" spans="1:4" x14ac:dyDescent="0.2">
      <c r="A48" s="11"/>
      <c r="B48" s="44" t="str">
        <f t="shared" si="0"/>
        <v>Friday</v>
      </c>
      <c r="C48" s="4" t="s">
        <v>57</v>
      </c>
      <c r="D48" s="3" t="s">
        <v>103</v>
      </c>
    </row>
    <row r="49" spans="1:4" x14ac:dyDescent="0.2">
      <c r="A49" s="11"/>
      <c r="B49" s="44" t="str">
        <f t="shared" si="0"/>
        <v>Saturday</v>
      </c>
      <c r="C49" s="4" t="s">
        <v>59</v>
      </c>
      <c r="D49" s="3" t="s">
        <v>105</v>
      </c>
    </row>
    <row r="50" spans="1:4" x14ac:dyDescent="0.2">
      <c r="A50" s="11"/>
      <c r="B50" s="44" t="str">
        <f t="shared" si="0"/>
        <v>Sunday</v>
      </c>
      <c r="C50" s="4" t="s">
        <v>61</v>
      </c>
      <c r="D50" s="3" t="s">
        <v>104</v>
      </c>
    </row>
    <row r="51" spans="1:4" x14ac:dyDescent="0.2">
      <c r="A51" s="11"/>
      <c r="B51" s="44" t="str">
        <f t="shared" si="0"/>
        <v>Time</v>
      </c>
      <c r="C51" s="4" t="s">
        <v>49</v>
      </c>
      <c r="D51" s="3" t="s">
        <v>106</v>
      </c>
    </row>
    <row r="52" spans="1:4" x14ac:dyDescent="0.2">
      <c r="A52" s="11"/>
      <c r="B52" s="44" t="str">
        <f t="shared" si="0"/>
        <v>TABLE OF TRAFFIC COLLISIONS AND VICTIMS BY YEAR</v>
      </c>
      <c r="C52" s="4" t="s">
        <v>162</v>
      </c>
      <c r="D52" s="3" t="s">
        <v>165</v>
      </c>
    </row>
    <row r="53" spans="1:4" x14ac:dyDescent="0.2">
      <c r="A53" s="11"/>
      <c r="B53" s="44" t="str">
        <f t="shared" si="0"/>
        <v>TABLE OF TRAFFIC COLLISIONS AND VICTIMS BY DISTRICT</v>
      </c>
      <c r="C53" s="4" t="s">
        <v>163</v>
      </c>
      <c r="D53" s="3" t="s">
        <v>167</v>
      </c>
    </row>
    <row r="54" spans="1:4" x14ac:dyDescent="0.2">
      <c r="A54" s="11"/>
      <c r="B54" s="44" t="str">
        <f t="shared" si="0"/>
        <v>FATALITIES BY ROAD USER</v>
      </c>
      <c r="C54" s="4" t="s">
        <v>164</v>
      </c>
      <c r="D54" s="3" t="s">
        <v>107</v>
      </c>
    </row>
    <row r="55" spans="1:4" ht="25.5" x14ac:dyDescent="0.2">
      <c r="A55" s="11"/>
      <c r="B55" s="44" t="str">
        <f t="shared" si="0"/>
        <v>FATALITIES IN RELATION TO THE USE OF SEAT BELT</v>
      </c>
      <c r="C55" s="42" t="s">
        <v>31</v>
      </c>
      <c r="D55" s="3" t="s">
        <v>108</v>
      </c>
    </row>
    <row r="56" spans="1:4" x14ac:dyDescent="0.2">
      <c r="A56" s="11"/>
      <c r="B56" s="44" t="str">
        <f t="shared" si="0"/>
        <v>FATALITIES IN RELATION TO THE USE OF CRASH HELMET</v>
      </c>
      <c r="C56" s="4" t="s">
        <v>37</v>
      </c>
      <c r="D56" s="3" t="s">
        <v>109</v>
      </c>
    </row>
    <row r="57" spans="1:4" ht="25.5" x14ac:dyDescent="0.2">
      <c r="A57" s="11"/>
      <c r="B57" s="44" t="str">
        <f t="shared" si="0"/>
        <v>FATALITIES BY AGE GROUP AND GENDER</v>
      </c>
      <c r="C57" s="42" t="s">
        <v>166</v>
      </c>
      <c r="D57" s="3" t="s">
        <v>110</v>
      </c>
    </row>
    <row r="58" spans="1:4" x14ac:dyDescent="0.2">
      <c r="A58" s="11"/>
      <c r="B58" s="44" t="str">
        <f t="shared" si="0"/>
        <v>Fatals by Day of Occurance, 2018-2022</v>
      </c>
      <c r="C58" s="14" t="s">
        <v>170</v>
      </c>
      <c r="D58" s="15" t="s">
        <v>176</v>
      </c>
    </row>
    <row r="59" spans="1:4" x14ac:dyDescent="0.2">
      <c r="A59" s="11"/>
      <c r="B59" s="44" t="str">
        <f t="shared" si="0"/>
        <v>Fatals by Τime of Οccurance, 2018-2022</v>
      </c>
      <c r="C59" s="17" t="s">
        <v>171</v>
      </c>
      <c r="D59" s="15" t="s">
        <v>177</v>
      </c>
    </row>
    <row r="60" spans="1:4" x14ac:dyDescent="0.2">
      <c r="A60" s="11"/>
      <c r="B60" s="44" t="str">
        <f t="shared" si="0"/>
        <v>Fatals by Cause of the collision, 2018-2022</v>
      </c>
      <c r="C60" s="14" t="s">
        <v>169</v>
      </c>
      <c r="D60" s="15" t="s">
        <v>178</v>
      </c>
    </row>
    <row r="61" spans="1:4" ht="25.5" x14ac:dyDescent="0.2">
      <c r="A61" s="11"/>
      <c r="B61" s="44" t="str">
        <f t="shared" si="0"/>
        <v>Fatals by Cause of the collision for the period of years, 2018-2022</v>
      </c>
      <c r="C61" s="14" t="s">
        <v>172</v>
      </c>
      <c r="D61" s="17" t="s">
        <v>175</v>
      </c>
    </row>
    <row r="62" spans="1:4" x14ac:dyDescent="0.2">
      <c r="A62" s="11"/>
      <c r="B62" s="44" t="str">
        <f t="shared" si="0"/>
        <v>Main reasons</v>
      </c>
      <c r="C62" s="4" t="s">
        <v>125</v>
      </c>
      <c r="D62" s="15" t="s">
        <v>147</v>
      </c>
    </row>
    <row r="63" spans="1:4" x14ac:dyDescent="0.2">
      <c r="A63" s="11"/>
      <c r="B63" s="44" t="str">
        <f t="shared" ref="B63" si="1">IF($G$2=1,C63,D63)</f>
        <v>Alcohol</v>
      </c>
      <c r="C63" s="4" t="s">
        <v>127</v>
      </c>
      <c r="D63" s="3" t="s">
        <v>146</v>
      </c>
    </row>
    <row r="64" spans="1:4" x14ac:dyDescent="0.2">
      <c r="A64" s="11"/>
      <c r="B64" s="44" t="str">
        <f t="shared" si="0"/>
        <v>Alcohol and Drugs</v>
      </c>
      <c r="C64" s="14" t="s">
        <v>181</v>
      </c>
      <c r="D64" s="15" t="s">
        <v>182</v>
      </c>
    </row>
    <row r="65" spans="1:4" x14ac:dyDescent="0.2">
      <c r="A65" s="11"/>
      <c r="B65" s="44" t="str">
        <f t="shared" si="0"/>
        <v>Careless driving</v>
      </c>
      <c r="C65" s="4" t="s">
        <v>128</v>
      </c>
      <c r="D65" s="3" t="s">
        <v>145</v>
      </c>
    </row>
    <row r="66" spans="1:4" x14ac:dyDescent="0.2">
      <c r="A66" s="11"/>
      <c r="B66" s="44" t="str">
        <f t="shared" si="0"/>
        <v>Speed</v>
      </c>
      <c r="C66" s="4" t="s">
        <v>129</v>
      </c>
      <c r="D66" s="3" t="s">
        <v>144</v>
      </c>
    </row>
    <row r="67" spans="1:4" x14ac:dyDescent="0.2">
      <c r="A67" s="11"/>
      <c r="B67" s="44" t="str">
        <f t="shared" si="0"/>
        <v>Not driving to the left lane</v>
      </c>
      <c r="C67" s="14" t="s">
        <v>130</v>
      </c>
      <c r="D67" s="3" t="s">
        <v>142</v>
      </c>
    </row>
    <row r="68" spans="1:4" x14ac:dyDescent="0.2">
      <c r="A68" s="11"/>
      <c r="B68" s="44" t="str">
        <f t="shared" si="0"/>
        <v>Right turn</v>
      </c>
      <c r="C68" s="4" t="s">
        <v>131</v>
      </c>
      <c r="D68" s="3" t="s">
        <v>141</v>
      </c>
    </row>
    <row r="69" spans="1:4" x14ac:dyDescent="0.2">
      <c r="A69" s="11"/>
      <c r="B69" s="44" t="str">
        <f t="shared" si="0"/>
        <v>Pedestrian fault</v>
      </c>
      <c r="C69" s="4" t="s">
        <v>132</v>
      </c>
      <c r="D69" s="3" t="s">
        <v>139</v>
      </c>
    </row>
    <row r="70" spans="1:4" x14ac:dyDescent="0.2">
      <c r="A70" s="11"/>
      <c r="B70" s="44" t="str">
        <f t="shared" si="0"/>
        <v>Not giving priority to vehicles</v>
      </c>
      <c r="C70" s="4" t="s">
        <v>133</v>
      </c>
      <c r="D70" s="3" t="s">
        <v>140</v>
      </c>
    </row>
    <row r="71" spans="1:4" x14ac:dyDescent="0.2">
      <c r="A71" s="11"/>
      <c r="B71" s="44" t="str">
        <f t="shared" ref="B71" si="2">IF($G$2=1,C71,D71)</f>
        <v>Not giving priority to a Pedestrian Crossing</v>
      </c>
      <c r="C71" s="14" t="s">
        <v>183</v>
      </c>
      <c r="D71" s="15" t="s">
        <v>184</v>
      </c>
    </row>
    <row r="72" spans="1:4" x14ac:dyDescent="0.2">
      <c r="A72" s="11"/>
      <c r="B72" s="44" t="str">
        <f t="shared" ref="B72:B78" si="3">IF($G$2=1,C72,D72)</f>
        <v>Drugs</v>
      </c>
      <c r="C72" s="4" t="s">
        <v>134</v>
      </c>
      <c r="D72" s="3" t="s">
        <v>138</v>
      </c>
    </row>
    <row r="73" spans="1:4" x14ac:dyDescent="0.2">
      <c r="A73" s="11"/>
      <c r="B73" s="44" t="str">
        <f t="shared" si="3"/>
        <v>Other</v>
      </c>
      <c r="C73" s="4" t="s">
        <v>135</v>
      </c>
      <c r="D73" s="15" t="s">
        <v>143</v>
      </c>
    </row>
    <row r="74" spans="1:4" x14ac:dyDescent="0.2">
      <c r="A74" s="11"/>
      <c r="B74" s="44" t="str">
        <f t="shared" si="3"/>
        <v>Illegal Overtaking</v>
      </c>
      <c r="C74" s="4" t="s">
        <v>185</v>
      </c>
      <c r="D74" s="15" t="s">
        <v>186</v>
      </c>
    </row>
    <row r="75" spans="1:4" x14ac:dyDescent="0.2">
      <c r="A75" s="11"/>
      <c r="B75" s="44" t="str">
        <f t="shared" si="3"/>
        <v>Non-compliance to traffic police signals</v>
      </c>
      <c r="C75" s="4" t="s">
        <v>136</v>
      </c>
      <c r="D75" s="3" t="s">
        <v>137</v>
      </c>
    </row>
    <row r="76" spans="1:4" ht="25.5" x14ac:dyDescent="0.2">
      <c r="A76" s="11"/>
      <c r="B76" s="44" t="str">
        <f t="shared" si="3"/>
        <v>Last five years 
(2018-2022)</v>
      </c>
      <c r="C76" s="17" t="s">
        <v>173</v>
      </c>
      <c r="D76" s="16" t="s">
        <v>174</v>
      </c>
    </row>
    <row r="77" spans="1:4" x14ac:dyDescent="0.2">
      <c r="A77" s="11"/>
      <c r="B77" s="44" t="str">
        <f t="shared" si="3"/>
        <v>% period</v>
      </c>
      <c r="C77" s="4" t="s">
        <v>126</v>
      </c>
      <c r="D77" s="15" t="s">
        <v>148</v>
      </c>
    </row>
    <row r="78" spans="1:4" x14ac:dyDescent="0.2">
      <c r="A78" s="11"/>
      <c r="B78" s="44" t="str">
        <f t="shared" si="3"/>
        <v>Unknown</v>
      </c>
      <c r="C78" s="14" t="s">
        <v>149</v>
      </c>
      <c r="D78" s="15" t="s">
        <v>92</v>
      </c>
    </row>
    <row r="79" spans="1:4" x14ac:dyDescent="0.2">
      <c r="A79" s="11"/>
      <c r="B79" s="44" t="str">
        <f>IF($G$2=1,C79,D79)</f>
        <v>Source: Statistics and Cartography Office</v>
      </c>
      <c r="C79" s="14" t="s">
        <v>154</v>
      </c>
      <c r="D79" s="15" t="s">
        <v>155</v>
      </c>
    </row>
    <row r="80" spans="1:4" x14ac:dyDescent="0.2">
      <c r="A80" s="11"/>
      <c r="B80" s="44" t="str">
        <f t="shared" ref="B80:B81" si="4">IF($G$2=1,C80,D80)</f>
        <v>Not giving priority to pedestrians on petestrian crossing</v>
      </c>
      <c r="C80" s="14" t="s">
        <v>151</v>
      </c>
      <c r="D80" s="15" t="s">
        <v>152</v>
      </c>
    </row>
    <row r="81" spans="1:4" x14ac:dyDescent="0.2">
      <c r="A81" s="11"/>
      <c r="B81" s="44">
        <f t="shared" si="4"/>
        <v>0</v>
      </c>
      <c r="C81" s="14"/>
      <c r="D81" s="15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&amp;L&amp;6Statistic OfficeResearch and Development Department&amp;C&amp;8CYPRUS POLICE&amp;R&amp;6&amp;D&amp;F -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2</xdr:col>
                    <xdr:colOff>2095500</xdr:colOff>
                    <xdr:row>0</xdr:row>
                    <xdr:rowOff>76200</xdr:rowOff>
                  </from>
                  <to>
                    <xdr:col>2</xdr:col>
                    <xdr:colOff>3390900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M24"/>
  <sheetViews>
    <sheetView tabSelected="1" zoomScaleNormal="100" workbookViewId="0">
      <selection activeCell="L4" sqref="L4"/>
    </sheetView>
  </sheetViews>
  <sheetFormatPr defaultRowHeight="12.75" x14ac:dyDescent="0.2"/>
  <cols>
    <col min="1" max="1" width="13" style="18" bestFit="1" customWidth="1"/>
    <col min="2" max="2" width="12.5703125" style="18" bestFit="1" customWidth="1"/>
    <col min="3" max="4" width="8.140625" style="18" customWidth="1"/>
    <col min="5" max="5" width="9.85546875" style="18" customWidth="1"/>
    <col min="6" max="6" width="8.7109375" style="18" bestFit="1" customWidth="1"/>
    <col min="7" max="9" width="8.42578125" style="18" customWidth="1"/>
    <col min="10" max="10" width="8.7109375" style="18" bestFit="1" customWidth="1"/>
    <col min="11" max="16384" width="9.140625" style="18"/>
  </cols>
  <sheetData>
    <row r="1" spans="1:13" ht="36.75" customHeight="1" x14ac:dyDescent="0.2">
      <c r="A1" s="177" t="str">
        <f>data!B52</f>
        <v>TABLE OF TRAFFIC COLLISIONS AND VICTIMS BY YEAR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3" ht="13.5" thickBot="1" x14ac:dyDescent="0.25">
      <c r="A2" s="19"/>
      <c r="B2" s="19"/>
      <c r="C2" s="19"/>
      <c r="D2" s="19"/>
      <c r="E2" s="20"/>
      <c r="F2" s="20"/>
      <c r="G2" s="19"/>
      <c r="H2" s="19"/>
      <c r="I2" s="20"/>
      <c r="J2" s="20"/>
    </row>
    <row r="3" spans="1:13" ht="24" customHeight="1" x14ac:dyDescent="0.2">
      <c r="A3" s="179" t="str">
        <f>data!B21</f>
        <v>Year</v>
      </c>
      <c r="B3" s="182" t="str">
        <f>data!B8</f>
        <v>TRAFFIC COLLISIONS</v>
      </c>
      <c r="C3" s="183"/>
      <c r="D3" s="183"/>
      <c r="E3" s="183"/>
      <c r="F3" s="184"/>
      <c r="G3" s="188" t="str">
        <f>data!B9</f>
        <v>VICTIMS</v>
      </c>
      <c r="H3" s="188"/>
      <c r="I3" s="188"/>
      <c r="J3" s="189"/>
    </row>
    <row r="4" spans="1:13" ht="15.75" x14ac:dyDescent="0.2">
      <c r="A4" s="180"/>
      <c r="B4" s="185"/>
      <c r="C4" s="186"/>
      <c r="D4" s="186"/>
      <c r="E4" s="186"/>
      <c r="F4" s="187"/>
      <c r="G4" s="68"/>
      <c r="H4" s="190" t="str">
        <f>data!B10</f>
        <v>Injuries</v>
      </c>
      <c r="I4" s="190"/>
      <c r="J4" s="69"/>
    </row>
    <row r="5" spans="1:13" ht="20.25" customHeight="1" thickBot="1" x14ac:dyDescent="0.25">
      <c r="A5" s="181"/>
      <c r="B5" s="72" t="str">
        <f>data!B2</f>
        <v>Fatal</v>
      </c>
      <c r="C5" s="71" t="str">
        <f>data!B3</f>
        <v>Serious</v>
      </c>
      <c r="D5" s="71" t="str">
        <f>data!B4</f>
        <v>Slight</v>
      </c>
      <c r="E5" s="71" t="str">
        <f>data!B5</f>
        <v>Damages</v>
      </c>
      <c r="F5" s="73" t="str">
        <f>data!B6</f>
        <v>TOTAL</v>
      </c>
      <c r="G5" s="70" t="str">
        <f>data!B11</f>
        <v>Dead</v>
      </c>
      <c r="H5" s="71" t="str">
        <f>data!B12</f>
        <v>Serious</v>
      </c>
      <c r="I5" s="71" t="str">
        <f>data!B13</f>
        <v>Slight</v>
      </c>
      <c r="J5" s="73" t="str">
        <f>F5</f>
        <v>TOTAL</v>
      </c>
    </row>
    <row r="6" spans="1:13" ht="36" customHeight="1" x14ac:dyDescent="0.2">
      <c r="A6" s="65">
        <v>2018</v>
      </c>
      <c r="B6" s="21">
        <v>44</v>
      </c>
      <c r="C6" s="22">
        <v>292</v>
      </c>
      <c r="D6" s="22">
        <v>163</v>
      </c>
      <c r="E6" s="155">
        <v>242</v>
      </c>
      <c r="F6" s="74">
        <f>SUM(B6:E6)</f>
        <v>741</v>
      </c>
      <c r="G6" s="21">
        <v>49</v>
      </c>
      <c r="H6" s="113">
        <v>348</v>
      </c>
      <c r="I6" s="112">
        <v>393</v>
      </c>
      <c r="J6" s="77">
        <f>SUM(G6:I6)</f>
        <v>790</v>
      </c>
    </row>
    <row r="7" spans="1:13" ht="36" customHeight="1" x14ac:dyDescent="0.2">
      <c r="A7" s="66">
        <v>2019</v>
      </c>
      <c r="B7" s="25">
        <v>52</v>
      </c>
      <c r="C7" s="26">
        <v>286</v>
      </c>
      <c r="D7" s="26">
        <v>152</v>
      </c>
      <c r="E7" s="156">
        <v>237</v>
      </c>
      <c r="F7" s="74">
        <f>SUM(B7:E7)</f>
        <v>727</v>
      </c>
      <c r="G7" s="21">
        <v>52</v>
      </c>
      <c r="H7" s="22">
        <v>340</v>
      </c>
      <c r="I7" s="112">
        <v>333</v>
      </c>
      <c r="J7" s="77">
        <f>SUM(G7:I7)</f>
        <v>725</v>
      </c>
    </row>
    <row r="8" spans="1:13" ht="36" customHeight="1" x14ac:dyDescent="0.2">
      <c r="A8" s="67">
        <v>2020</v>
      </c>
      <c r="B8" s="54">
        <v>48</v>
      </c>
      <c r="C8" s="36">
        <v>185</v>
      </c>
      <c r="D8" s="36">
        <v>108</v>
      </c>
      <c r="E8" s="157">
        <v>165</v>
      </c>
      <c r="F8" s="74">
        <f>SUM(B8:E8)</f>
        <v>506</v>
      </c>
      <c r="G8" s="21">
        <v>48</v>
      </c>
      <c r="H8" s="22">
        <v>211</v>
      </c>
      <c r="I8" s="112">
        <v>218</v>
      </c>
      <c r="J8" s="77">
        <f>SUM(G8:I8)</f>
        <v>477</v>
      </c>
    </row>
    <row r="9" spans="1:13" ht="36" customHeight="1" x14ac:dyDescent="0.2">
      <c r="A9" s="67">
        <v>2021</v>
      </c>
      <c r="B9" s="54">
        <v>44</v>
      </c>
      <c r="C9" s="36">
        <v>207</v>
      </c>
      <c r="D9" s="36">
        <v>75</v>
      </c>
      <c r="E9" s="157">
        <v>96</v>
      </c>
      <c r="F9" s="75">
        <f>SUM(B9:E9)</f>
        <v>422</v>
      </c>
      <c r="G9" s="21">
        <v>45</v>
      </c>
      <c r="H9" s="22">
        <v>252</v>
      </c>
      <c r="I9" s="112">
        <v>194</v>
      </c>
      <c r="J9" s="78">
        <f>SUM(G9:I9)</f>
        <v>491</v>
      </c>
    </row>
    <row r="10" spans="1:13" ht="36" customHeight="1" thickBot="1" x14ac:dyDescent="0.25">
      <c r="A10" s="108">
        <v>2022</v>
      </c>
      <c r="B10" s="28">
        <v>35</v>
      </c>
      <c r="C10" s="29">
        <v>225</v>
      </c>
      <c r="D10" s="29">
        <v>112</v>
      </c>
      <c r="E10" s="158">
        <v>183</v>
      </c>
      <c r="F10" s="76">
        <f>SUM(B10:E10)</f>
        <v>555</v>
      </c>
      <c r="G10" s="28">
        <v>37</v>
      </c>
      <c r="H10" s="29">
        <v>253</v>
      </c>
      <c r="I10" s="114">
        <v>215</v>
      </c>
      <c r="J10" s="79">
        <f>SUM(G10:I10)</f>
        <v>505</v>
      </c>
    </row>
    <row r="11" spans="1:13" x14ac:dyDescent="0.2">
      <c r="A11" s="109" t="str">
        <f>data!$B$79</f>
        <v>Source: Statistics and Cartography Office</v>
      </c>
    </row>
    <row r="12" spans="1:13" ht="41.25" customHeight="1" x14ac:dyDescent="0.2">
      <c r="A12" s="191" t="str">
        <f>data!B53</f>
        <v>TABLE OF TRAFFIC COLLISIONS AND VICTIMS BY DISTRICT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31"/>
      <c r="M12" s="31"/>
    </row>
    <row r="13" spans="1:13" ht="7.5" customHeight="1" thickBot="1" x14ac:dyDescent="0.25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20"/>
      <c r="M13" s="20"/>
    </row>
    <row r="14" spans="1:13" ht="18.75" customHeight="1" x14ac:dyDescent="0.2">
      <c r="A14" s="168" t="str">
        <f>data!B20</f>
        <v>Districts</v>
      </c>
      <c r="B14" s="171" t="str">
        <f>data!B2</f>
        <v>Fatal</v>
      </c>
      <c r="C14" s="172"/>
      <c r="D14" s="172"/>
      <c r="E14" s="172"/>
      <c r="F14" s="173"/>
      <c r="G14" s="171" t="str">
        <f>data!B11</f>
        <v>Dead</v>
      </c>
      <c r="H14" s="172"/>
      <c r="I14" s="172"/>
      <c r="J14" s="172"/>
      <c r="K14" s="173"/>
    </row>
    <row r="15" spans="1:13" ht="12.75" customHeight="1" x14ac:dyDescent="0.2">
      <c r="A15" s="169"/>
      <c r="B15" s="174"/>
      <c r="C15" s="175"/>
      <c r="D15" s="175"/>
      <c r="E15" s="175"/>
      <c r="F15" s="176"/>
      <c r="G15" s="174"/>
      <c r="H15" s="175"/>
      <c r="I15" s="175"/>
      <c r="J15" s="175"/>
      <c r="K15" s="176"/>
    </row>
    <row r="16" spans="1:13" ht="27" customHeight="1" thickBot="1" x14ac:dyDescent="0.25">
      <c r="A16" s="170"/>
      <c r="B16" s="71">
        <v>2018</v>
      </c>
      <c r="C16" s="80">
        <v>2019</v>
      </c>
      <c r="D16" s="71">
        <v>2020</v>
      </c>
      <c r="E16" s="71">
        <v>2021</v>
      </c>
      <c r="F16" s="115">
        <v>2022</v>
      </c>
      <c r="G16" s="71">
        <v>2018</v>
      </c>
      <c r="H16" s="80">
        <v>2019</v>
      </c>
      <c r="I16" s="71">
        <v>2020</v>
      </c>
      <c r="J16" s="71">
        <v>2021</v>
      </c>
      <c r="K16" s="115">
        <v>2022</v>
      </c>
    </row>
    <row r="17" spans="1:11" ht="36" customHeight="1" x14ac:dyDescent="0.2">
      <c r="A17" s="63" t="str">
        <f>data!B14</f>
        <v>Nicosia</v>
      </c>
      <c r="B17" s="116">
        <v>8</v>
      </c>
      <c r="C17" s="124">
        <v>15</v>
      </c>
      <c r="D17" s="22">
        <v>12</v>
      </c>
      <c r="E17" s="22">
        <v>13</v>
      </c>
      <c r="F17" s="126">
        <v>7</v>
      </c>
      <c r="G17" s="116">
        <v>8</v>
      </c>
      <c r="H17" s="124">
        <v>15</v>
      </c>
      <c r="I17" s="22">
        <v>12</v>
      </c>
      <c r="J17" s="22">
        <v>14</v>
      </c>
      <c r="K17" s="126">
        <v>8</v>
      </c>
    </row>
    <row r="18" spans="1:11" ht="36" customHeight="1" x14ac:dyDescent="0.2">
      <c r="A18" s="63" t="str">
        <f>data!B15</f>
        <v>Limasol</v>
      </c>
      <c r="B18" s="116">
        <v>14</v>
      </c>
      <c r="C18" s="124">
        <v>14</v>
      </c>
      <c r="D18" s="22">
        <v>17</v>
      </c>
      <c r="E18" s="22">
        <v>9</v>
      </c>
      <c r="F18" s="126">
        <v>13</v>
      </c>
      <c r="G18" s="116">
        <v>17</v>
      </c>
      <c r="H18" s="124">
        <v>14</v>
      </c>
      <c r="I18" s="22">
        <v>17</v>
      </c>
      <c r="J18" s="22">
        <v>9</v>
      </c>
      <c r="K18" s="126">
        <v>14</v>
      </c>
    </row>
    <row r="19" spans="1:11" ht="36" customHeight="1" x14ac:dyDescent="0.2">
      <c r="A19" s="63" t="str">
        <f>data!B16</f>
        <v>Larnaka</v>
      </c>
      <c r="B19" s="116">
        <v>8</v>
      </c>
      <c r="C19" s="124">
        <v>6</v>
      </c>
      <c r="D19" s="22">
        <v>9</v>
      </c>
      <c r="E19" s="22">
        <v>6</v>
      </c>
      <c r="F19" s="126">
        <v>6</v>
      </c>
      <c r="G19" s="116">
        <v>8</v>
      </c>
      <c r="H19" s="124">
        <v>6</v>
      </c>
      <c r="I19" s="22">
        <v>9</v>
      </c>
      <c r="J19" s="22">
        <v>6</v>
      </c>
      <c r="K19" s="126">
        <v>6</v>
      </c>
    </row>
    <row r="20" spans="1:11" ht="36" customHeight="1" x14ac:dyDescent="0.2">
      <c r="A20" s="63" t="str">
        <f>data!B17</f>
        <v>Pafos</v>
      </c>
      <c r="B20" s="116">
        <v>9</v>
      </c>
      <c r="C20" s="124">
        <v>7</v>
      </c>
      <c r="D20" s="22">
        <v>5</v>
      </c>
      <c r="E20" s="22">
        <v>9</v>
      </c>
      <c r="F20" s="126">
        <v>4</v>
      </c>
      <c r="G20" s="116">
        <v>11</v>
      </c>
      <c r="H20" s="124">
        <v>7</v>
      </c>
      <c r="I20" s="22">
        <v>5</v>
      </c>
      <c r="J20" s="22">
        <v>9</v>
      </c>
      <c r="K20" s="126">
        <v>4</v>
      </c>
    </row>
    <row r="21" spans="1:11" ht="36" customHeight="1" x14ac:dyDescent="0.2">
      <c r="A21" s="63" t="str">
        <f>data!B18</f>
        <v>Famagusta</v>
      </c>
      <c r="B21" s="116">
        <v>4</v>
      </c>
      <c r="C21" s="124">
        <v>4</v>
      </c>
      <c r="D21" s="22">
        <v>3</v>
      </c>
      <c r="E21" s="22">
        <v>6</v>
      </c>
      <c r="F21" s="126">
        <v>5</v>
      </c>
      <c r="G21" s="116">
        <v>4</v>
      </c>
      <c r="H21" s="124">
        <v>4</v>
      </c>
      <c r="I21" s="22">
        <v>3</v>
      </c>
      <c r="J21" s="22">
        <v>6</v>
      </c>
      <c r="K21" s="126">
        <v>5</v>
      </c>
    </row>
    <row r="22" spans="1:11" ht="36" customHeight="1" thickBot="1" x14ac:dyDescent="0.25">
      <c r="A22" s="64" t="str">
        <f>data!B19</f>
        <v>Morfou</v>
      </c>
      <c r="B22" s="117">
        <v>1</v>
      </c>
      <c r="C22" s="125">
        <v>6</v>
      </c>
      <c r="D22" s="29">
        <v>2</v>
      </c>
      <c r="E22" s="29">
        <v>1</v>
      </c>
      <c r="F22" s="127">
        <v>0</v>
      </c>
      <c r="G22" s="117">
        <v>1</v>
      </c>
      <c r="H22" s="125">
        <v>6</v>
      </c>
      <c r="I22" s="29">
        <v>2</v>
      </c>
      <c r="J22" s="29">
        <v>1</v>
      </c>
      <c r="K22" s="127">
        <v>0</v>
      </c>
    </row>
    <row r="23" spans="1:11" ht="30.75" customHeight="1" thickBot="1" x14ac:dyDescent="0.25">
      <c r="A23" s="81" t="str">
        <f>data!B6</f>
        <v>TOTAL</v>
      </c>
      <c r="B23" s="82">
        <f>SUM(B17:B22)</f>
        <v>44</v>
      </c>
      <c r="C23" s="83">
        <f>SUM(C17:C22)</f>
        <v>52</v>
      </c>
      <c r="D23" s="83">
        <f>SUM(D17:D22)</f>
        <v>48</v>
      </c>
      <c r="E23" s="83">
        <f>SUM(E17:E22)</f>
        <v>44</v>
      </c>
      <c r="F23" s="84">
        <f>SUM(F17:F22)</f>
        <v>35</v>
      </c>
      <c r="G23" s="85">
        <f t="shared" ref="G23:J23" si="0">SUM(G17:G22)</f>
        <v>49</v>
      </c>
      <c r="H23" s="86">
        <f t="shared" si="0"/>
        <v>52</v>
      </c>
      <c r="I23" s="86">
        <f t="shared" si="0"/>
        <v>48</v>
      </c>
      <c r="J23" s="86">
        <f t="shared" si="0"/>
        <v>45</v>
      </c>
      <c r="K23" s="87">
        <f t="shared" ref="K23" si="1">SUM(K17:K22)</f>
        <v>37</v>
      </c>
    </row>
    <row r="24" spans="1:11" x14ac:dyDescent="0.2">
      <c r="A24" s="109" t="str">
        <f>data!$B$79</f>
        <v>Source: Statistics and Cartography Office</v>
      </c>
    </row>
  </sheetData>
  <mergeCells count="9">
    <mergeCell ref="A14:A16"/>
    <mergeCell ref="B14:F15"/>
    <mergeCell ref="G14:K15"/>
    <mergeCell ref="A1:J1"/>
    <mergeCell ref="A3:A5"/>
    <mergeCell ref="B3:F4"/>
    <mergeCell ref="G3:J3"/>
    <mergeCell ref="H4:I4"/>
    <mergeCell ref="A12:K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  <headerFooter alignWithMargins="0">
    <oddFooter>&amp;L&amp;8Γραφείο Στατιστικής και Χαρτογράφησης&amp;R&amp;8&amp;D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H15"/>
  <sheetViews>
    <sheetView view="pageBreakPreview" zoomScaleNormal="100" zoomScaleSheetLayoutView="100" workbookViewId="0">
      <selection activeCell="L13" sqref="L13"/>
    </sheetView>
  </sheetViews>
  <sheetFormatPr defaultRowHeight="12.75" x14ac:dyDescent="0.2"/>
  <cols>
    <col min="1" max="1" width="24.7109375" style="18" customWidth="1"/>
    <col min="2" max="8" width="13.7109375" style="18" customWidth="1"/>
    <col min="9" max="13" width="9.140625" style="18"/>
    <col min="14" max="14" width="46.42578125" style="18" bestFit="1" customWidth="1"/>
    <col min="15" max="16384" width="9.140625" style="18"/>
  </cols>
  <sheetData>
    <row r="1" spans="1:8" ht="30.75" customHeight="1" x14ac:dyDescent="0.2">
      <c r="A1" s="191" t="str">
        <f>data!B54</f>
        <v>FATALITIES BY ROAD USER</v>
      </c>
      <c r="B1" s="191"/>
      <c r="C1" s="191"/>
      <c r="D1" s="191"/>
      <c r="E1" s="191"/>
      <c r="F1" s="191"/>
      <c r="G1" s="191"/>
      <c r="H1" s="123"/>
    </row>
    <row r="2" spans="1:8" ht="5.25" customHeight="1" thickBot="1" x14ac:dyDescent="0.25">
      <c r="A2" s="19"/>
      <c r="B2" s="19"/>
      <c r="C2" s="19"/>
      <c r="D2" s="19"/>
      <c r="E2" s="19"/>
      <c r="F2" s="19"/>
      <c r="G2" s="19"/>
      <c r="H2" s="19"/>
    </row>
    <row r="3" spans="1:8" ht="32.25" customHeight="1" thickBot="1" x14ac:dyDescent="0.25">
      <c r="A3" s="59" t="str">
        <f>data!B22</f>
        <v>Position</v>
      </c>
      <c r="B3" s="57">
        <v>2018</v>
      </c>
      <c r="C3" s="57">
        <v>2019</v>
      </c>
      <c r="D3" s="57">
        <v>2020</v>
      </c>
      <c r="E3" s="57">
        <v>2021</v>
      </c>
      <c r="F3" s="58">
        <v>2022</v>
      </c>
      <c r="G3" s="88" t="str">
        <f>data!B6</f>
        <v>TOTAL</v>
      </c>
      <c r="H3" s="88" t="str">
        <f>data!B7</f>
        <v>PERCENTAGE %</v>
      </c>
    </row>
    <row r="4" spans="1:8" ht="36" customHeight="1" x14ac:dyDescent="0.2">
      <c r="A4" s="62" t="str">
        <f>data!B23</f>
        <v>Pedestrians</v>
      </c>
      <c r="B4" s="23">
        <v>8</v>
      </c>
      <c r="C4" s="23">
        <v>13</v>
      </c>
      <c r="D4" s="23">
        <v>13</v>
      </c>
      <c r="E4" s="23">
        <v>6</v>
      </c>
      <c r="F4" s="52">
        <v>6</v>
      </c>
      <c r="G4" s="128">
        <f>SUM(B4:F4)</f>
        <v>46</v>
      </c>
      <c r="H4" s="131">
        <f t="shared" ref="H4:H14" si="0">G4/$G$14</f>
        <v>0.19913419913419914</v>
      </c>
    </row>
    <row r="5" spans="1:8" ht="36" customHeight="1" x14ac:dyDescent="0.2">
      <c r="A5" s="63" t="str">
        <f>data!B24</f>
        <v>Drivers</v>
      </c>
      <c r="B5" s="23">
        <v>19</v>
      </c>
      <c r="C5" s="23">
        <v>15</v>
      </c>
      <c r="D5" s="23">
        <v>16</v>
      </c>
      <c r="E5" s="23">
        <v>20</v>
      </c>
      <c r="F5" s="52">
        <v>10</v>
      </c>
      <c r="G5" s="128">
        <f t="shared" ref="G5:G13" si="1">SUM(B5:F5)</f>
        <v>80</v>
      </c>
      <c r="H5" s="131">
        <f t="shared" si="0"/>
        <v>0.34632034632034631</v>
      </c>
    </row>
    <row r="6" spans="1:8" ht="36" customHeight="1" x14ac:dyDescent="0.2">
      <c r="A6" s="63" t="str">
        <f>data!B25</f>
        <v>Car passangers</v>
      </c>
      <c r="B6" s="23">
        <v>5</v>
      </c>
      <c r="C6" s="23">
        <v>5</v>
      </c>
      <c r="D6" s="23">
        <v>4</v>
      </c>
      <c r="E6" s="23">
        <v>3</v>
      </c>
      <c r="F6" s="52">
        <v>4</v>
      </c>
      <c r="G6" s="128">
        <f t="shared" si="1"/>
        <v>21</v>
      </c>
      <c r="H6" s="131">
        <f t="shared" si="0"/>
        <v>9.0909090909090912E-2</v>
      </c>
    </row>
    <row r="7" spans="1:8" ht="36" customHeight="1" x14ac:dyDescent="0.2">
      <c r="A7" s="63" t="str">
        <f>data!B26</f>
        <v>Autocyclists</v>
      </c>
      <c r="B7" s="23">
        <v>2</v>
      </c>
      <c r="C7" s="23">
        <v>0</v>
      </c>
      <c r="D7" s="23">
        <v>0</v>
      </c>
      <c r="E7" s="23">
        <v>2</v>
      </c>
      <c r="F7" s="52">
        <v>1</v>
      </c>
      <c r="G7" s="128">
        <f t="shared" si="1"/>
        <v>5</v>
      </c>
      <c r="H7" s="131">
        <f t="shared" si="0"/>
        <v>2.1645021645021644E-2</v>
      </c>
    </row>
    <row r="8" spans="1:8" ht="36" customHeight="1" x14ac:dyDescent="0.2">
      <c r="A8" s="63" t="str">
        <f>data!B27</f>
        <v>Autocycle passangers</v>
      </c>
      <c r="B8" s="23">
        <v>0</v>
      </c>
      <c r="C8" s="23">
        <v>0</v>
      </c>
      <c r="D8" s="23">
        <v>0</v>
      </c>
      <c r="E8" s="23">
        <v>0</v>
      </c>
      <c r="F8" s="52">
        <v>0</v>
      </c>
      <c r="G8" s="128">
        <f t="shared" si="1"/>
        <v>0</v>
      </c>
      <c r="H8" s="131">
        <f t="shared" si="0"/>
        <v>0</v>
      </c>
    </row>
    <row r="9" spans="1:8" ht="36" customHeight="1" x14ac:dyDescent="0.2">
      <c r="A9" s="63" t="str">
        <f>data!B28</f>
        <v>Motorcyclists</v>
      </c>
      <c r="B9" s="23">
        <v>11</v>
      </c>
      <c r="C9" s="23">
        <v>15</v>
      </c>
      <c r="D9" s="23">
        <v>13</v>
      </c>
      <c r="E9" s="23">
        <v>11</v>
      </c>
      <c r="F9" s="52">
        <v>9</v>
      </c>
      <c r="G9" s="128">
        <f t="shared" si="1"/>
        <v>59</v>
      </c>
      <c r="H9" s="131">
        <f t="shared" si="0"/>
        <v>0.25541125541125542</v>
      </c>
    </row>
    <row r="10" spans="1:8" ht="36" customHeight="1" x14ac:dyDescent="0.2">
      <c r="A10" s="63" t="str">
        <f>data!B29</f>
        <v>Motorcycle passangers</v>
      </c>
      <c r="B10" s="23">
        <v>3</v>
      </c>
      <c r="C10" s="23">
        <v>1</v>
      </c>
      <c r="D10" s="23">
        <v>1</v>
      </c>
      <c r="E10" s="23">
        <v>1</v>
      </c>
      <c r="F10" s="52">
        <v>2</v>
      </c>
      <c r="G10" s="128">
        <f t="shared" si="1"/>
        <v>8</v>
      </c>
      <c r="H10" s="131">
        <f t="shared" si="0"/>
        <v>3.4632034632034632E-2</v>
      </c>
    </row>
    <row r="11" spans="1:8" ht="36" customHeight="1" x14ac:dyDescent="0.2">
      <c r="A11" s="63" t="str">
        <f>data!B30</f>
        <v>E-Scooter</v>
      </c>
      <c r="B11" s="37">
        <v>0</v>
      </c>
      <c r="C11" s="37">
        <v>1</v>
      </c>
      <c r="D11" s="37">
        <v>0</v>
      </c>
      <c r="E11" s="37">
        <v>0</v>
      </c>
      <c r="F11" s="53">
        <v>1</v>
      </c>
      <c r="G11" s="129">
        <f t="shared" si="1"/>
        <v>2</v>
      </c>
      <c r="H11" s="132">
        <f t="shared" si="0"/>
        <v>8.658008658008658E-3</v>
      </c>
    </row>
    <row r="12" spans="1:8" ht="32.25" customHeight="1" x14ac:dyDescent="0.2">
      <c r="A12" s="63" t="str">
        <f>data!B31</f>
        <v>Electric wheelchair</v>
      </c>
      <c r="B12" s="37">
        <v>0</v>
      </c>
      <c r="C12" s="37">
        <v>1</v>
      </c>
      <c r="D12" s="37">
        <v>0</v>
      </c>
      <c r="E12" s="37">
        <v>1</v>
      </c>
      <c r="F12" s="53">
        <v>0</v>
      </c>
      <c r="G12" s="129">
        <f t="shared" si="1"/>
        <v>2</v>
      </c>
      <c r="H12" s="132">
        <f t="shared" si="0"/>
        <v>8.658008658008658E-3</v>
      </c>
    </row>
    <row r="13" spans="1:8" ht="36" customHeight="1" thickBot="1" x14ac:dyDescent="0.25">
      <c r="A13" s="64" t="str">
        <f>data!B32</f>
        <v>Bicyclists</v>
      </c>
      <c r="B13" s="37">
        <v>1</v>
      </c>
      <c r="C13" s="37">
        <v>1</v>
      </c>
      <c r="D13" s="30">
        <v>1</v>
      </c>
      <c r="E13" s="30">
        <v>1</v>
      </c>
      <c r="F13" s="53">
        <v>4</v>
      </c>
      <c r="G13" s="129">
        <f t="shared" si="1"/>
        <v>8</v>
      </c>
      <c r="H13" s="132">
        <f t="shared" si="0"/>
        <v>3.4632034632034632E-2</v>
      </c>
    </row>
    <row r="14" spans="1:8" ht="36" customHeight="1" thickBot="1" x14ac:dyDescent="0.25">
      <c r="A14" s="88" t="str">
        <f>data!B6</f>
        <v>TOTAL</v>
      </c>
      <c r="B14" s="89">
        <f t="shared" ref="B14:G14" si="2">SUM(B4:B13)</f>
        <v>49</v>
      </c>
      <c r="C14" s="90">
        <f t="shared" si="2"/>
        <v>52</v>
      </c>
      <c r="D14" s="90">
        <f t="shared" si="2"/>
        <v>48</v>
      </c>
      <c r="E14" s="38">
        <f t="shared" si="2"/>
        <v>45</v>
      </c>
      <c r="F14" s="39">
        <f t="shared" si="2"/>
        <v>37</v>
      </c>
      <c r="G14" s="39">
        <f t="shared" si="2"/>
        <v>231</v>
      </c>
      <c r="H14" s="133">
        <f t="shared" si="0"/>
        <v>1</v>
      </c>
    </row>
    <row r="15" spans="1:8" x14ac:dyDescent="0.2">
      <c r="A15" s="109" t="str">
        <f>data!$B$79</f>
        <v>Source: Statistics and Cartography Office</v>
      </c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>
    <oddFooter>&amp;L&amp;8Γραφείο Στατιστικής και Χαρτογράφησης&amp;R&amp;8&amp;D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H19"/>
  <sheetViews>
    <sheetView view="pageBreakPreview" zoomScaleSheetLayoutView="100" workbookViewId="0">
      <selection activeCell="F18" sqref="F18"/>
    </sheetView>
  </sheetViews>
  <sheetFormatPr defaultRowHeight="12.75" x14ac:dyDescent="0.2"/>
  <cols>
    <col min="1" max="1" width="27.5703125" style="18" customWidth="1"/>
    <col min="2" max="7" width="11.7109375" style="18" customWidth="1"/>
    <col min="8" max="8" width="13.5703125" style="18" customWidth="1"/>
    <col min="9" max="16384" width="9.140625" style="18"/>
  </cols>
  <sheetData>
    <row r="1" spans="1:8" ht="36.75" customHeight="1" x14ac:dyDescent="0.2">
      <c r="A1" s="191" t="str">
        <f>data!B55</f>
        <v>FATALITIES IN RELATION TO THE USE OF SEAT BELT</v>
      </c>
      <c r="B1" s="191"/>
      <c r="C1" s="191"/>
      <c r="D1" s="191"/>
      <c r="E1" s="191"/>
      <c r="F1" s="191"/>
      <c r="G1" s="191"/>
      <c r="H1" s="191"/>
    </row>
    <row r="2" spans="1:8" ht="13.5" thickBot="1" x14ac:dyDescent="0.25">
      <c r="A2" s="19"/>
      <c r="B2" s="19"/>
      <c r="C2" s="19"/>
      <c r="D2" s="19"/>
      <c r="E2" s="19"/>
      <c r="F2" s="19"/>
      <c r="G2" s="19"/>
    </row>
    <row r="3" spans="1:8" ht="32.25" customHeight="1" thickBot="1" x14ac:dyDescent="0.25">
      <c r="A3" s="59" t="str">
        <f>data!B33</f>
        <v>Description</v>
      </c>
      <c r="B3" s="57">
        <v>2018</v>
      </c>
      <c r="C3" s="57">
        <v>2019</v>
      </c>
      <c r="D3" s="57">
        <v>2020</v>
      </c>
      <c r="E3" s="57">
        <v>2021</v>
      </c>
      <c r="F3" s="58">
        <v>2022</v>
      </c>
      <c r="G3" s="88" t="str">
        <f>data!B6</f>
        <v>TOTAL</v>
      </c>
      <c r="H3" s="88" t="str">
        <f>data!B7</f>
        <v>PERCENTAGE %</v>
      </c>
    </row>
    <row r="4" spans="1:8" ht="40.5" customHeight="1" x14ac:dyDescent="0.2">
      <c r="A4" s="60" t="str">
        <f>data!B34</f>
        <v>Use of seat belt</v>
      </c>
      <c r="B4" s="23">
        <v>3</v>
      </c>
      <c r="C4" s="23">
        <v>12</v>
      </c>
      <c r="D4" s="23">
        <v>8</v>
      </c>
      <c r="E4" s="23">
        <v>6</v>
      </c>
      <c r="F4" s="52">
        <v>3</v>
      </c>
      <c r="G4" s="128">
        <f>SUM(B4:F4)</f>
        <v>32</v>
      </c>
      <c r="H4" s="131">
        <f>G4/$G$8</f>
        <v>0.31067961165048541</v>
      </c>
    </row>
    <row r="5" spans="1:8" ht="40.5" customHeight="1" x14ac:dyDescent="0.2">
      <c r="A5" s="61" t="str">
        <f>data!B35</f>
        <v>Not use of seat belt</v>
      </c>
      <c r="B5" s="23">
        <v>18</v>
      </c>
      <c r="C5" s="23">
        <v>6</v>
      </c>
      <c r="D5" s="23">
        <v>10</v>
      </c>
      <c r="E5" s="23">
        <v>13</v>
      </c>
      <c r="F5" s="52">
        <v>9</v>
      </c>
      <c r="G5" s="136">
        <f t="shared" ref="G5:G7" si="0">SUM(B5:F5)</f>
        <v>56</v>
      </c>
      <c r="H5" s="135">
        <f t="shared" ref="H5:H8" si="1">G5/$G$8</f>
        <v>0.5436893203883495</v>
      </c>
    </row>
    <row r="6" spans="1:8" ht="40.5" customHeight="1" x14ac:dyDescent="0.2">
      <c r="A6" s="61" t="str">
        <f>data!B36</f>
        <v>Not obliged to use seat belt</v>
      </c>
      <c r="B6" s="23">
        <v>1</v>
      </c>
      <c r="C6" s="23">
        <v>1</v>
      </c>
      <c r="D6" s="23">
        <v>1</v>
      </c>
      <c r="E6" s="23">
        <v>1</v>
      </c>
      <c r="F6" s="52">
        <v>0</v>
      </c>
      <c r="G6" s="128">
        <f t="shared" si="0"/>
        <v>4</v>
      </c>
      <c r="H6" s="131">
        <f t="shared" si="1"/>
        <v>3.8834951456310676E-2</v>
      </c>
    </row>
    <row r="7" spans="1:8" ht="40.5" customHeight="1" thickBot="1" x14ac:dyDescent="0.25">
      <c r="A7" s="61" t="str">
        <f>data!B37</f>
        <v>Unknown</v>
      </c>
      <c r="B7" s="30">
        <v>2</v>
      </c>
      <c r="C7" s="30">
        <v>2</v>
      </c>
      <c r="D7" s="30">
        <v>1</v>
      </c>
      <c r="E7" s="23">
        <v>4</v>
      </c>
      <c r="F7" s="52">
        <v>2</v>
      </c>
      <c r="G7" s="128">
        <f t="shared" si="0"/>
        <v>11</v>
      </c>
      <c r="H7" s="131">
        <f t="shared" si="1"/>
        <v>0.10679611650485436</v>
      </c>
    </row>
    <row r="8" spans="1:8" ht="32.25" customHeight="1" thickBot="1" x14ac:dyDescent="0.25">
      <c r="A8" s="88" t="str">
        <f>data!B6</f>
        <v>TOTAL</v>
      </c>
      <c r="B8" s="89">
        <f t="shared" ref="B8:E8" si="2">SUM(B4:B7)</f>
        <v>24</v>
      </c>
      <c r="C8" s="90">
        <f t="shared" si="2"/>
        <v>21</v>
      </c>
      <c r="D8" s="90">
        <f t="shared" si="2"/>
        <v>20</v>
      </c>
      <c r="E8" s="90">
        <f t="shared" si="2"/>
        <v>24</v>
      </c>
      <c r="F8" s="161">
        <f>SUM(F4:F7)</f>
        <v>14</v>
      </c>
      <c r="G8" s="91">
        <f>SUM(G4:G7)</f>
        <v>103</v>
      </c>
      <c r="H8" s="134">
        <f t="shared" si="1"/>
        <v>1</v>
      </c>
    </row>
    <row r="9" spans="1:8" ht="16.5" customHeight="1" x14ac:dyDescent="0.2">
      <c r="A9" s="109" t="str">
        <f>data!$B$79</f>
        <v>Source: Statistics and Cartography Office</v>
      </c>
    </row>
    <row r="10" spans="1:8" ht="16.5" customHeight="1" x14ac:dyDescent="0.2"/>
    <row r="12" spans="1:8" ht="36.75" customHeight="1" x14ac:dyDescent="0.2">
      <c r="A12" s="191" t="str">
        <f>data!B56</f>
        <v>FATALITIES IN RELATION TO THE USE OF CRASH HELMET</v>
      </c>
      <c r="B12" s="191"/>
      <c r="C12" s="191"/>
      <c r="D12" s="191"/>
      <c r="E12" s="191"/>
      <c r="F12" s="191"/>
      <c r="G12" s="191"/>
      <c r="H12" s="191"/>
    </row>
    <row r="13" spans="1:8" ht="13.5" thickBot="1" x14ac:dyDescent="0.25">
      <c r="A13" s="19"/>
      <c r="B13" s="19"/>
      <c r="C13" s="19"/>
      <c r="D13" s="19"/>
      <c r="E13" s="19"/>
      <c r="F13" s="19"/>
      <c r="G13" s="19"/>
    </row>
    <row r="14" spans="1:8" ht="36.75" customHeight="1" thickBot="1" x14ac:dyDescent="0.25">
      <c r="A14" s="59" t="str">
        <f>A3</f>
        <v>Description</v>
      </c>
      <c r="B14" s="57">
        <v>2018</v>
      </c>
      <c r="C14" s="57">
        <v>2019</v>
      </c>
      <c r="D14" s="57">
        <v>2020</v>
      </c>
      <c r="E14" s="57">
        <v>2021</v>
      </c>
      <c r="F14" s="58">
        <v>2022</v>
      </c>
      <c r="G14" s="88" t="str">
        <f>data!B6</f>
        <v>TOTAL</v>
      </c>
      <c r="H14" s="88" t="str">
        <f>data!B7</f>
        <v>PERCENTAGE %</v>
      </c>
    </row>
    <row r="15" spans="1:8" ht="40.5" customHeight="1" x14ac:dyDescent="0.2">
      <c r="A15" s="61" t="str">
        <f>data!B38</f>
        <v>Use of crash helmet</v>
      </c>
      <c r="B15" s="23">
        <v>7</v>
      </c>
      <c r="C15" s="23">
        <v>8</v>
      </c>
      <c r="D15" s="23">
        <v>7</v>
      </c>
      <c r="E15" s="23">
        <v>8</v>
      </c>
      <c r="F15" s="52">
        <v>5</v>
      </c>
      <c r="G15" s="128">
        <f>SUM(B15:F15)</f>
        <v>35</v>
      </c>
      <c r="H15" s="137">
        <f>G15/$G$18</f>
        <v>0.4861111111111111</v>
      </c>
    </row>
    <row r="16" spans="1:8" ht="40.5" customHeight="1" x14ac:dyDescent="0.2">
      <c r="A16" s="61" t="str">
        <f>data!B39</f>
        <v>Not use of crash helmet</v>
      </c>
      <c r="B16" s="23">
        <v>9</v>
      </c>
      <c r="C16" s="23">
        <v>6</v>
      </c>
      <c r="D16" s="23">
        <v>6</v>
      </c>
      <c r="E16" s="23">
        <v>6</v>
      </c>
      <c r="F16" s="52">
        <v>7</v>
      </c>
      <c r="G16" s="136">
        <f t="shared" ref="G16:G17" si="3">SUM(B16:F16)</f>
        <v>34</v>
      </c>
      <c r="H16" s="138">
        <f t="shared" ref="H16:H18" si="4">G16/$G$18</f>
        <v>0.47222222222222221</v>
      </c>
    </row>
    <row r="17" spans="1:8" ht="40.5" customHeight="1" thickBot="1" x14ac:dyDescent="0.25">
      <c r="A17" s="105" t="str">
        <f>data!B78</f>
        <v>Unknown</v>
      </c>
      <c r="B17" s="27">
        <v>0</v>
      </c>
      <c r="C17" s="106">
        <v>2</v>
      </c>
      <c r="D17" s="106">
        <v>1</v>
      </c>
      <c r="E17" s="27">
        <v>0</v>
      </c>
      <c r="F17" s="107">
        <v>0</v>
      </c>
      <c r="G17" s="130">
        <f t="shared" si="3"/>
        <v>3</v>
      </c>
      <c r="H17" s="139">
        <f t="shared" si="4"/>
        <v>4.1666666666666664E-2</v>
      </c>
    </row>
    <row r="18" spans="1:8" ht="32.25" customHeight="1" thickBot="1" x14ac:dyDescent="0.25">
      <c r="A18" s="88" t="str">
        <f>data!B6</f>
        <v>TOTAL</v>
      </c>
      <c r="B18" s="89">
        <f t="shared" ref="B18:E18" si="5">SUM(B15:B17)</f>
        <v>16</v>
      </c>
      <c r="C18" s="90">
        <f t="shared" si="5"/>
        <v>16</v>
      </c>
      <c r="D18" s="90">
        <f t="shared" si="5"/>
        <v>14</v>
      </c>
      <c r="E18" s="90">
        <f t="shared" si="5"/>
        <v>14</v>
      </c>
      <c r="F18" s="161">
        <f>SUM(F15:F17)</f>
        <v>12</v>
      </c>
      <c r="G18" s="91">
        <f>SUM(G15:G17)</f>
        <v>72</v>
      </c>
      <c r="H18" s="140">
        <f t="shared" si="4"/>
        <v>1</v>
      </c>
    </row>
    <row r="19" spans="1:8" x14ac:dyDescent="0.2">
      <c r="A19" s="109" t="str">
        <f>data!$B$79</f>
        <v>Source: Statistics and Cartography Office</v>
      </c>
    </row>
  </sheetData>
  <mergeCells count="2">
    <mergeCell ref="A1:H1"/>
    <mergeCell ref="A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>
    <oddFooter>&amp;L&amp;8Γραφείο Στατιστικής και Χαρτογράφησης&amp;R&amp;8&amp;D</oddFooter>
  </headerFooter>
  <colBreaks count="1" manualBreakCount="1">
    <brk id="8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O12"/>
  <sheetViews>
    <sheetView view="pageBreakPreview" zoomScaleSheetLayoutView="100" workbookViewId="0">
      <selection activeCell="S4" sqref="S4"/>
    </sheetView>
  </sheetViews>
  <sheetFormatPr defaultRowHeight="12.75" x14ac:dyDescent="0.2"/>
  <cols>
    <col min="1" max="1" width="12.140625" style="18" customWidth="1"/>
    <col min="2" max="2" width="7.42578125" style="18" bestFit="1" customWidth="1"/>
    <col min="3" max="3" width="9.42578125" style="18" bestFit="1" customWidth="1"/>
    <col min="4" max="4" width="7.42578125" style="18" bestFit="1" customWidth="1"/>
    <col min="5" max="5" width="9.42578125" style="18" bestFit="1" customWidth="1"/>
    <col min="6" max="6" width="7.42578125" style="18" bestFit="1" customWidth="1"/>
    <col min="7" max="7" width="9.42578125" style="18" bestFit="1" customWidth="1"/>
    <col min="8" max="8" width="7.42578125" style="18" bestFit="1" customWidth="1"/>
    <col min="9" max="9" width="9.42578125" style="18" bestFit="1" customWidth="1"/>
    <col min="10" max="10" width="7.42578125" style="18" bestFit="1" customWidth="1"/>
    <col min="11" max="11" width="9.42578125" style="18" bestFit="1" customWidth="1"/>
    <col min="12" max="13" width="9.140625" style="18"/>
    <col min="14" max="14" width="16" style="18" hidden="1" customWidth="1"/>
    <col min="15" max="15" width="14.42578125" style="18" hidden="1" customWidth="1"/>
    <col min="16" max="16384" width="9.140625" style="18"/>
  </cols>
  <sheetData>
    <row r="1" spans="1:15" ht="36.75" customHeight="1" x14ac:dyDescent="0.2">
      <c r="A1" s="191" t="str">
        <f>data!B57</f>
        <v>FATALITIES BY AGE GROUP AND GENDER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13.5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ht="24.75" customHeight="1" thickBot="1" x14ac:dyDescent="0.25">
      <c r="A3" s="196" t="str">
        <f>data!B40</f>
        <v>Age Group</v>
      </c>
      <c r="B3" s="192">
        <v>2018</v>
      </c>
      <c r="C3" s="199"/>
      <c r="D3" s="198">
        <v>2019</v>
      </c>
      <c r="E3" s="199"/>
      <c r="F3" s="198">
        <v>2020</v>
      </c>
      <c r="G3" s="199"/>
      <c r="H3" s="198">
        <v>2021</v>
      </c>
      <c r="I3" s="199"/>
      <c r="J3" s="199">
        <v>2022</v>
      </c>
      <c r="K3" s="200"/>
      <c r="L3" s="192" t="str">
        <f>data!B6</f>
        <v>TOTAL</v>
      </c>
      <c r="M3" s="193"/>
      <c r="N3" s="151"/>
      <c r="O3" s="152"/>
    </row>
    <row r="4" spans="1:15" ht="26.25" customHeight="1" thickBot="1" x14ac:dyDescent="0.25">
      <c r="A4" s="197"/>
      <c r="B4" s="96" t="str">
        <f>data!$B$41</f>
        <v>Male</v>
      </c>
      <c r="C4" s="118" t="str">
        <f>data!$B$42</f>
        <v>Female</v>
      </c>
      <c r="D4" s="118" t="str">
        <f>data!$B$41</f>
        <v>Male</v>
      </c>
      <c r="E4" s="118" t="str">
        <f>data!$B$42</f>
        <v>Female</v>
      </c>
      <c r="F4" s="118" t="str">
        <f>data!$B$41</f>
        <v>Male</v>
      </c>
      <c r="G4" s="118" t="str">
        <f>data!$B$42</f>
        <v>Female</v>
      </c>
      <c r="H4" s="118" t="str">
        <f>data!$B$41</f>
        <v>Male</v>
      </c>
      <c r="I4" s="118" t="str">
        <f>data!$B$42</f>
        <v>Female</v>
      </c>
      <c r="J4" s="118" t="str">
        <f>data!$B$41</f>
        <v>Male</v>
      </c>
      <c r="K4" s="97" t="str">
        <f>data!$B$42</f>
        <v>Female</v>
      </c>
      <c r="L4" s="118" t="str">
        <f>data!$B$41</f>
        <v>Male</v>
      </c>
      <c r="M4" s="97" t="str">
        <f>data!$B$42</f>
        <v>Female</v>
      </c>
      <c r="N4" s="153" t="str">
        <f>data!B6&amp;" by "&amp;A3</f>
        <v>TOTAL by Age Group</v>
      </c>
      <c r="O4" s="154" t="str">
        <f>data!B7</f>
        <v>PERCENTAGE %</v>
      </c>
    </row>
    <row r="5" spans="1:15" ht="28.5" customHeight="1" x14ac:dyDescent="0.2">
      <c r="A5" s="120" t="s">
        <v>43</v>
      </c>
      <c r="B5" s="160">
        <v>0</v>
      </c>
      <c r="C5" s="110">
        <v>3</v>
      </c>
      <c r="D5" s="22">
        <v>0</v>
      </c>
      <c r="E5" s="22">
        <v>1</v>
      </c>
      <c r="F5" s="22">
        <v>0</v>
      </c>
      <c r="G5" s="22">
        <v>0</v>
      </c>
      <c r="H5" s="22">
        <v>0</v>
      </c>
      <c r="I5" s="22">
        <v>0</v>
      </c>
      <c r="J5" s="55">
        <v>1</v>
      </c>
      <c r="K5" s="40">
        <v>0</v>
      </c>
      <c r="L5" s="141">
        <f>B5+D5+F5+H5+J5</f>
        <v>1</v>
      </c>
      <c r="M5" s="142">
        <f>C5+E5+G5+I5+K5</f>
        <v>4</v>
      </c>
      <c r="N5" s="148">
        <f>SUM(L5:M5)</f>
        <v>5</v>
      </c>
      <c r="O5" s="143">
        <f>N5/$N$10</f>
        <v>2.1645021645021644E-2</v>
      </c>
    </row>
    <row r="6" spans="1:15" ht="28.5" customHeight="1" x14ac:dyDescent="0.2">
      <c r="A6" s="121" t="s">
        <v>44</v>
      </c>
      <c r="B6" s="22">
        <v>11</v>
      </c>
      <c r="C6" s="111">
        <v>0</v>
      </c>
      <c r="D6" s="22">
        <v>8</v>
      </c>
      <c r="E6" s="22">
        <v>0</v>
      </c>
      <c r="F6" s="22">
        <v>7</v>
      </c>
      <c r="G6" s="22">
        <v>3</v>
      </c>
      <c r="H6" s="22">
        <v>9</v>
      </c>
      <c r="I6" s="22">
        <v>1</v>
      </c>
      <c r="J6" s="24">
        <v>8</v>
      </c>
      <c r="K6" s="35">
        <v>2</v>
      </c>
      <c r="L6" s="141">
        <f t="shared" ref="L6:L9" si="0">B6+D6+F6+H6+J6</f>
        <v>43</v>
      </c>
      <c r="M6" s="142">
        <f t="shared" ref="M6:M9" si="1">C6+E6+G6+I6+K6</f>
        <v>6</v>
      </c>
      <c r="N6" s="149">
        <f t="shared" ref="N6:N9" si="2">SUM(L6:M6)</f>
        <v>49</v>
      </c>
      <c r="O6" s="144">
        <f t="shared" ref="O6:O10" si="3">N6/$N$10</f>
        <v>0.21212121212121213</v>
      </c>
    </row>
    <row r="7" spans="1:15" ht="28.5" customHeight="1" x14ac:dyDescent="0.2">
      <c r="A7" s="121" t="s">
        <v>45</v>
      </c>
      <c r="B7" s="22">
        <v>14</v>
      </c>
      <c r="C7" s="111">
        <v>0</v>
      </c>
      <c r="D7" s="22">
        <v>9</v>
      </c>
      <c r="E7" s="22">
        <v>2</v>
      </c>
      <c r="F7" s="22">
        <v>9</v>
      </c>
      <c r="G7" s="22">
        <v>1</v>
      </c>
      <c r="H7" s="22">
        <v>11</v>
      </c>
      <c r="I7" s="22">
        <v>1</v>
      </c>
      <c r="J7" s="24">
        <v>9</v>
      </c>
      <c r="K7" s="35">
        <v>1</v>
      </c>
      <c r="L7" s="141">
        <f t="shared" si="0"/>
        <v>52</v>
      </c>
      <c r="M7" s="142">
        <f t="shared" si="1"/>
        <v>5</v>
      </c>
      <c r="N7" s="149">
        <f t="shared" si="2"/>
        <v>57</v>
      </c>
      <c r="O7" s="144">
        <f t="shared" si="3"/>
        <v>0.24675324675324675</v>
      </c>
    </row>
    <row r="8" spans="1:15" ht="28.5" customHeight="1" x14ac:dyDescent="0.2">
      <c r="A8" s="121" t="s">
        <v>46</v>
      </c>
      <c r="B8" s="22">
        <v>6</v>
      </c>
      <c r="C8" s="111">
        <v>2</v>
      </c>
      <c r="D8" s="22">
        <v>8</v>
      </c>
      <c r="E8" s="22">
        <v>1</v>
      </c>
      <c r="F8" s="22">
        <v>6</v>
      </c>
      <c r="G8" s="22">
        <v>0</v>
      </c>
      <c r="H8" s="22">
        <v>10</v>
      </c>
      <c r="I8" s="22">
        <v>3</v>
      </c>
      <c r="J8" s="24">
        <v>5</v>
      </c>
      <c r="K8" s="35">
        <v>1</v>
      </c>
      <c r="L8" s="141">
        <f t="shared" si="0"/>
        <v>35</v>
      </c>
      <c r="M8" s="142">
        <f t="shared" si="1"/>
        <v>7</v>
      </c>
      <c r="N8" s="149">
        <f t="shared" si="2"/>
        <v>42</v>
      </c>
      <c r="O8" s="144">
        <f t="shared" si="3"/>
        <v>0.18181818181818182</v>
      </c>
    </row>
    <row r="9" spans="1:15" ht="28.5" customHeight="1" x14ac:dyDescent="0.2">
      <c r="A9" s="121" t="s">
        <v>47</v>
      </c>
      <c r="B9" s="22">
        <v>8</v>
      </c>
      <c r="C9" s="111">
        <v>5</v>
      </c>
      <c r="D9" s="22">
        <v>15</v>
      </c>
      <c r="E9" s="22">
        <v>8</v>
      </c>
      <c r="F9" s="22">
        <v>17</v>
      </c>
      <c r="G9" s="22">
        <v>5</v>
      </c>
      <c r="H9" s="22">
        <v>7</v>
      </c>
      <c r="I9" s="22">
        <v>3</v>
      </c>
      <c r="J9" s="24">
        <v>8</v>
      </c>
      <c r="K9" s="35">
        <v>2</v>
      </c>
      <c r="L9" s="141">
        <f t="shared" si="0"/>
        <v>55</v>
      </c>
      <c r="M9" s="142">
        <f t="shared" si="1"/>
        <v>23</v>
      </c>
      <c r="N9" s="149">
        <f t="shared" si="2"/>
        <v>78</v>
      </c>
      <c r="O9" s="144">
        <f t="shared" si="3"/>
        <v>0.33766233766233766</v>
      </c>
    </row>
    <row r="10" spans="1:15" ht="27.75" customHeight="1" thickBot="1" x14ac:dyDescent="0.25">
      <c r="A10" s="203" t="str">
        <f>data!B6</f>
        <v>TOTAL</v>
      </c>
      <c r="B10" s="92">
        <f>SUM(B5:B9)</f>
        <v>39</v>
      </c>
      <c r="C10" s="93">
        <f t="shared" ref="C10:K10" si="4">SUM(C5:C9)</f>
        <v>10</v>
      </c>
      <c r="D10" s="94">
        <f t="shared" si="4"/>
        <v>40</v>
      </c>
      <c r="E10" s="93">
        <f t="shared" si="4"/>
        <v>12</v>
      </c>
      <c r="F10" s="94">
        <f t="shared" si="4"/>
        <v>39</v>
      </c>
      <c r="G10" s="93">
        <f t="shared" si="4"/>
        <v>9</v>
      </c>
      <c r="H10" s="94">
        <f t="shared" si="4"/>
        <v>37</v>
      </c>
      <c r="I10" s="93">
        <f t="shared" si="4"/>
        <v>8</v>
      </c>
      <c r="J10" s="94">
        <f t="shared" si="4"/>
        <v>31</v>
      </c>
      <c r="K10" s="95">
        <f t="shared" si="4"/>
        <v>6</v>
      </c>
      <c r="L10" s="94">
        <f t="shared" ref="L10:N10" si="5">SUM(L5:L9)</f>
        <v>186</v>
      </c>
      <c r="M10" s="145">
        <f t="shared" si="5"/>
        <v>45</v>
      </c>
      <c r="N10" s="150">
        <f t="shared" si="5"/>
        <v>231</v>
      </c>
      <c r="O10" s="147">
        <f t="shared" si="3"/>
        <v>1</v>
      </c>
    </row>
    <row r="11" spans="1:15" ht="21" customHeight="1" thickBot="1" x14ac:dyDescent="0.25">
      <c r="A11" s="204"/>
      <c r="B11" s="205">
        <f>B10+C10</f>
        <v>49</v>
      </c>
      <c r="C11" s="206"/>
      <c r="D11" s="206">
        <f>D10+E10</f>
        <v>52</v>
      </c>
      <c r="E11" s="206"/>
      <c r="F11" s="206">
        <f>F10+G10</f>
        <v>48</v>
      </c>
      <c r="G11" s="206"/>
      <c r="H11" s="206">
        <f>H10+I10</f>
        <v>45</v>
      </c>
      <c r="I11" s="206"/>
      <c r="J11" s="201">
        <f>J10+K10</f>
        <v>37</v>
      </c>
      <c r="K11" s="202"/>
      <c r="L11" s="194">
        <f>L10+M10</f>
        <v>231</v>
      </c>
      <c r="M11" s="195"/>
      <c r="N11" s="146"/>
      <c r="O11" s="146"/>
    </row>
    <row r="12" spans="1:15" x14ac:dyDescent="0.2">
      <c r="A12" s="109" t="str">
        <f>data!$B$79</f>
        <v>Source: Statistics and Cartography Office</v>
      </c>
    </row>
  </sheetData>
  <mergeCells count="15">
    <mergeCell ref="A1:O1"/>
    <mergeCell ref="L3:M3"/>
    <mergeCell ref="L11:M11"/>
    <mergeCell ref="A3:A4"/>
    <mergeCell ref="H3:I3"/>
    <mergeCell ref="J3:K3"/>
    <mergeCell ref="J11:K11"/>
    <mergeCell ref="A10:A11"/>
    <mergeCell ref="B11:C11"/>
    <mergeCell ref="D11:E11"/>
    <mergeCell ref="F11:G11"/>
    <mergeCell ref="H11:I11"/>
    <mergeCell ref="B3:C3"/>
    <mergeCell ref="D3:E3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>
    <oddFooter>&amp;L&amp;8Γραφείο Στατιστικής και Χαρτογράφησης&amp;R&amp;8&amp;D</oddFooter>
  </headerFooter>
  <ignoredErrors>
    <ignoredError sqref="J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</sheetPr>
  <dimension ref="A1:H10"/>
  <sheetViews>
    <sheetView workbookViewId="0">
      <selection activeCell="F16" sqref="F16"/>
    </sheetView>
  </sheetViews>
  <sheetFormatPr defaultRowHeight="12.75" x14ac:dyDescent="0.2"/>
  <cols>
    <col min="1" max="1" width="13.140625" style="18" customWidth="1"/>
    <col min="2" max="2" width="11.5703125" style="18" customWidth="1"/>
    <col min="3" max="3" width="12" style="18" customWidth="1"/>
    <col min="4" max="4" width="4" style="18" customWidth="1"/>
    <col min="5" max="5" width="14.7109375" style="18" customWidth="1"/>
    <col min="6" max="6" width="12.28515625" style="18" customWidth="1"/>
    <col min="7" max="7" width="9.140625" style="18"/>
    <col min="8" max="8" width="13.140625" style="18" customWidth="1"/>
    <col min="9" max="11" width="9.140625" style="18"/>
    <col min="12" max="12" width="13.28515625" style="18" customWidth="1"/>
    <col min="13" max="16384" width="9.140625" style="18"/>
  </cols>
  <sheetData>
    <row r="1" spans="1:8" ht="16.5" customHeight="1" thickBot="1" x14ac:dyDescent="0.25">
      <c r="A1" s="19"/>
    </row>
    <row r="2" spans="1:8" ht="37.5" customHeight="1" thickBot="1" x14ac:dyDescent="0.25">
      <c r="A2" s="59" t="str">
        <f>data!B43</f>
        <v>Day</v>
      </c>
      <c r="B2" s="98" t="s">
        <v>179</v>
      </c>
      <c r="C2" s="162" t="str">
        <f>data!B77</f>
        <v>% period</v>
      </c>
      <c r="E2" s="196" t="str">
        <f>data!B51</f>
        <v>Time</v>
      </c>
      <c r="F2" s="192" t="s">
        <v>179</v>
      </c>
      <c r="G2" s="199"/>
      <c r="H2" s="100" t="str">
        <f>data!B77</f>
        <v>% period</v>
      </c>
    </row>
    <row r="3" spans="1:8" ht="28.5" customHeight="1" x14ac:dyDescent="0.2">
      <c r="A3" s="120" t="str">
        <f>data!B44</f>
        <v>Monday</v>
      </c>
      <c r="B3" s="41">
        <v>27</v>
      </c>
      <c r="C3" s="163">
        <f>B3/$B$10</f>
        <v>0.1210762331838565</v>
      </c>
      <c r="E3" s="207"/>
      <c r="F3" s="101" t="str">
        <f>data!B2</f>
        <v>Fatal</v>
      </c>
      <c r="G3" s="102" t="str">
        <f>data!B11</f>
        <v>Dead</v>
      </c>
      <c r="H3" s="103" t="str">
        <f>F3</f>
        <v>Fatal</v>
      </c>
    </row>
    <row r="4" spans="1:8" ht="28.5" customHeight="1" x14ac:dyDescent="0.2">
      <c r="A4" s="121" t="str">
        <f>data!B45</f>
        <v>Tuesday</v>
      </c>
      <c r="B4" s="34">
        <v>18</v>
      </c>
      <c r="C4" s="99">
        <f t="shared" ref="C4:C10" si="0">B4/$B$10</f>
        <v>8.0717488789237665E-2</v>
      </c>
      <c r="E4" s="119" t="s">
        <v>52</v>
      </c>
      <c r="F4" s="34">
        <v>28</v>
      </c>
      <c r="G4" s="22">
        <v>29</v>
      </c>
      <c r="H4" s="104">
        <f t="shared" ref="H4:H10" si="1">F4/$F$10</f>
        <v>0.12556053811659193</v>
      </c>
    </row>
    <row r="5" spans="1:8" ht="28.5" customHeight="1" x14ac:dyDescent="0.2">
      <c r="A5" s="121" t="str">
        <f>data!B46</f>
        <v>Wednesday</v>
      </c>
      <c r="B5" s="34">
        <v>26</v>
      </c>
      <c r="C5" s="99">
        <f t="shared" si="0"/>
        <v>0.11659192825112108</v>
      </c>
      <c r="E5" s="119" t="s">
        <v>54</v>
      </c>
      <c r="F5" s="34">
        <v>30</v>
      </c>
      <c r="G5" s="22">
        <v>31</v>
      </c>
      <c r="H5" s="104">
        <f t="shared" si="1"/>
        <v>0.13452914798206278</v>
      </c>
    </row>
    <row r="6" spans="1:8" ht="28.5" customHeight="1" x14ac:dyDescent="0.2">
      <c r="A6" s="121" t="str">
        <f>data!B47</f>
        <v>Thursday</v>
      </c>
      <c r="B6" s="34">
        <v>28</v>
      </c>
      <c r="C6" s="99">
        <f t="shared" si="0"/>
        <v>0.12556053811659193</v>
      </c>
      <c r="E6" s="119" t="s">
        <v>56</v>
      </c>
      <c r="F6" s="34">
        <v>31</v>
      </c>
      <c r="G6" s="22">
        <v>31</v>
      </c>
      <c r="H6" s="104">
        <f t="shared" si="1"/>
        <v>0.13901345291479822</v>
      </c>
    </row>
    <row r="7" spans="1:8" ht="28.5" customHeight="1" x14ac:dyDescent="0.2">
      <c r="A7" s="121" t="str">
        <f>data!B48</f>
        <v>Friday</v>
      </c>
      <c r="B7" s="34">
        <v>34</v>
      </c>
      <c r="C7" s="99">
        <f t="shared" si="0"/>
        <v>0.15246636771300448</v>
      </c>
      <c r="E7" s="119" t="s">
        <v>58</v>
      </c>
      <c r="F7" s="34">
        <v>39</v>
      </c>
      <c r="G7" s="22">
        <v>42</v>
      </c>
      <c r="H7" s="104">
        <f t="shared" si="1"/>
        <v>0.17488789237668162</v>
      </c>
    </row>
    <row r="8" spans="1:8" ht="28.5" customHeight="1" x14ac:dyDescent="0.2">
      <c r="A8" s="121" t="str">
        <f>data!B49</f>
        <v>Saturday</v>
      </c>
      <c r="B8" s="34">
        <v>47</v>
      </c>
      <c r="C8" s="99">
        <f t="shared" si="0"/>
        <v>0.21076233183856502</v>
      </c>
      <c r="E8" s="119" t="s">
        <v>60</v>
      </c>
      <c r="F8" s="34">
        <v>49</v>
      </c>
      <c r="G8" s="22">
        <v>51</v>
      </c>
      <c r="H8" s="104">
        <f t="shared" si="1"/>
        <v>0.21973094170403587</v>
      </c>
    </row>
    <row r="9" spans="1:8" ht="28.5" customHeight="1" x14ac:dyDescent="0.2">
      <c r="A9" s="121" t="str">
        <f>data!B50</f>
        <v>Sunday</v>
      </c>
      <c r="B9" s="34">
        <v>43</v>
      </c>
      <c r="C9" s="99">
        <f t="shared" si="0"/>
        <v>0.19282511210762332</v>
      </c>
      <c r="E9" s="119" t="s">
        <v>62</v>
      </c>
      <c r="F9" s="34">
        <v>46</v>
      </c>
      <c r="G9" s="22">
        <v>47</v>
      </c>
      <c r="H9" s="104">
        <f t="shared" si="1"/>
        <v>0.20627802690582961</v>
      </c>
    </row>
    <row r="10" spans="1:8" ht="27.75" customHeight="1" thickBot="1" x14ac:dyDescent="0.25">
      <c r="A10" s="46" t="str">
        <f>data!B6</f>
        <v>TOTAL</v>
      </c>
      <c r="B10" s="32">
        <f>SUM(B3:B9)</f>
        <v>223</v>
      </c>
      <c r="C10" s="45">
        <f t="shared" si="0"/>
        <v>1</v>
      </c>
      <c r="E10" s="46" t="str">
        <f>A10</f>
        <v>TOTAL</v>
      </c>
      <c r="F10" s="32">
        <f>SUM(F4:F9)</f>
        <v>223</v>
      </c>
      <c r="G10" s="33">
        <f>SUM(G4:G9)</f>
        <v>231</v>
      </c>
      <c r="H10" s="47">
        <f t="shared" si="1"/>
        <v>1</v>
      </c>
    </row>
  </sheetData>
  <mergeCells count="2">
    <mergeCell ref="F2:G2"/>
    <mergeCell ref="E2:E3"/>
  </mergeCells>
  <printOptions horizontalCentered="1"/>
  <pageMargins left="0.27559055118110237" right="0.23622047244094491" top="0.51181102362204722" bottom="0.31496062992125984" header="0.35433070866141736" footer="0.23622047244094491"/>
  <pageSetup paperSize="9" scale="99" orientation="landscape" horizontalDpi="300" verticalDpi="300" r:id="rId1"/>
  <headerFooter alignWithMargins="0">
    <oddFooter>&amp;L&amp;8Γραφείο Ανάλυσης και Στατιστικής&amp;R&amp;8&amp;D</oddFooter>
  </headerFooter>
  <rowBreaks count="1" manualBreakCount="1">
    <brk id="4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37"/>
  <sheetViews>
    <sheetView zoomScale="90" zoomScaleNormal="90" workbookViewId="0">
      <selection activeCell="F30" sqref="F30"/>
    </sheetView>
  </sheetViews>
  <sheetFormatPr defaultRowHeight="12.75" x14ac:dyDescent="0.2"/>
  <cols>
    <col min="1" max="1" width="42.42578125" bestFit="1" customWidth="1"/>
    <col min="2" max="2" width="23.7109375" customWidth="1"/>
    <col min="3" max="8" width="15.7109375" customWidth="1"/>
    <col min="9" max="9" width="14.85546875" customWidth="1"/>
    <col min="10" max="14" width="3.5703125" bestFit="1" customWidth="1"/>
    <col min="15" max="15" width="4.85546875" bestFit="1" customWidth="1"/>
    <col min="16" max="16" width="12.42578125" bestFit="1" customWidth="1"/>
  </cols>
  <sheetData>
    <row r="2" spans="1:9" ht="18.75" x14ac:dyDescent="0.3">
      <c r="A2" s="122" t="s">
        <v>153</v>
      </c>
    </row>
    <row r="3" spans="1:9" ht="20.100000000000001" customHeight="1" x14ac:dyDescent="0.2">
      <c r="A3" s="164" t="s">
        <v>125</v>
      </c>
      <c r="B3" s="209" t="str">
        <f>data!$B$62</f>
        <v>Main reasons</v>
      </c>
      <c r="C3" s="210"/>
      <c r="D3" s="211">
        <v>2018</v>
      </c>
      <c r="E3" s="211">
        <v>2019</v>
      </c>
      <c r="F3" s="211">
        <v>2020</v>
      </c>
      <c r="G3" s="211">
        <v>2021</v>
      </c>
      <c r="H3" s="211">
        <v>2022</v>
      </c>
      <c r="I3" s="212" t="str">
        <f>data!$B$6</f>
        <v>TOTAL</v>
      </c>
    </row>
    <row r="4" spans="1:9" ht="20.100000000000001" customHeight="1" x14ac:dyDescent="0.2">
      <c r="A4" s="165" t="s">
        <v>111</v>
      </c>
      <c r="B4" s="208" t="str">
        <f>data!$B$63</f>
        <v>Alcohol</v>
      </c>
      <c r="C4" s="213"/>
      <c r="D4" s="214">
        <v>9</v>
      </c>
      <c r="E4" s="214">
        <v>5</v>
      </c>
      <c r="F4" s="214">
        <v>7</v>
      </c>
      <c r="G4" s="214">
        <v>7</v>
      </c>
      <c r="H4" s="214">
        <v>3</v>
      </c>
      <c r="I4" s="215">
        <f t="shared" ref="I4:I19" si="0">SUM(D4:H4)</f>
        <v>31</v>
      </c>
    </row>
    <row r="5" spans="1:9" ht="20.100000000000001" customHeight="1" x14ac:dyDescent="0.2">
      <c r="A5" s="166" t="s">
        <v>180</v>
      </c>
      <c r="B5" s="208" t="str">
        <f>data!$B$64</f>
        <v>Alcohol and Drugs</v>
      </c>
      <c r="C5" s="216"/>
      <c r="D5" s="214">
        <v>3</v>
      </c>
      <c r="E5" s="214">
        <v>1</v>
      </c>
      <c r="F5" s="214">
        <v>1</v>
      </c>
      <c r="G5" s="214">
        <v>3</v>
      </c>
      <c r="H5" s="214">
        <v>5</v>
      </c>
      <c r="I5" s="215">
        <f t="shared" si="0"/>
        <v>13</v>
      </c>
    </row>
    <row r="6" spans="1:9" ht="20.100000000000001" customHeight="1" x14ac:dyDescent="0.2">
      <c r="A6" s="165" t="s">
        <v>112</v>
      </c>
      <c r="B6" s="208" t="str">
        <f>data!$B$73</f>
        <v>Other</v>
      </c>
      <c r="C6" s="217"/>
      <c r="D6" s="214">
        <v>2</v>
      </c>
      <c r="E6" s="214">
        <v>2</v>
      </c>
      <c r="F6" s="214">
        <v>2</v>
      </c>
      <c r="G6" s="214">
        <v>4</v>
      </c>
      <c r="H6" s="214">
        <v>4</v>
      </c>
      <c r="I6" s="215">
        <f t="shared" si="0"/>
        <v>14</v>
      </c>
    </row>
    <row r="7" spans="1:9" ht="20.100000000000001" customHeight="1" x14ac:dyDescent="0.2">
      <c r="A7" s="165" t="s">
        <v>113</v>
      </c>
      <c r="B7" s="208" t="str">
        <f>data!$B$74</f>
        <v>Illegal Overtaking</v>
      </c>
      <c r="C7" s="217"/>
      <c r="D7" s="214">
        <v>2</v>
      </c>
      <c r="E7" s="214">
        <v>0</v>
      </c>
      <c r="F7" s="214">
        <v>2</v>
      </c>
      <c r="G7" s="214">
        <v>1</v>
      </c>
      <c r="H7" s="214">
        <v>1</v>
      </c>
      <c r="I7" s="215">
        <f t="shared" si="0"/>
        <v>6</v>
      </c>
    </row>
    <row r="8" spans="1:9" ht="20.100000000000001" customHeight="1" x14ac:dyDescent="0.2">
      <c r="A8" s="166" t="s">
        <v>150</v>
      </c>
      <c r="B8" s="208" t="str">
        <f>data!$B$73</f>
        <v>Other</v>
      </c>
      <c r="C8" s="216"/>
      <c r="D8" s="214">
        <v>1</v>
      </c>
      <c r="E8" s="214">
        <v>1</v>
      </c>
      <c r="F8" s="214">
        <v>0</v>
      </c>
      <c r="G8" s="214">
        <v>0</v>
      </c>
      <c r="H8" s="214">
        <v>0</v>
      </c>
      <c r="I8" s="215">
        <f t="shared" si="0"/>
        <v>2</v>
      </c>
    </row>
    <row r="9" spans="1:9" ht="20.100000000000001" customHeight="1" x14ac:dyDescent="0.2">
      <c r="A9" s="165" t="s">
        <v>114</v>
      </c>
      <c r="B9" s="208" t="str">
        <f>data!$B$65</f>
        <v>Careless driving</v>
      </c>
      <c r="C9" s="217"/>
      <c r="D9" s="214">
        <v>7</v>
      </c>
      <c r="E9" s="214">
        <v>14</v>
      </c>
      <c r="F9" s="214">
        <v>9</v>
      </c>
      <c r="G9" s="214">
        <v>4</v>
      </c>
      <c r="H9" s="214">
        <v>7</v>
      </c>
      <c r="I9" s="215">
        <f t="shared" si="0"/>
        <v>41</v>
      </c>
    </row>
    <row r="10" spans="1:9" ht="20.100000000000001" customHeight="1" x14ac:dyDescent="0.2">
      <c r="A10" s="165" t="s">
        <v>115</v>
      </c>
      <c r="B10" s="208" t="str">
        <f>data!$B$68</f>
        <v>Right turn</v>
      </c>
      <c r="C10" s="217"/>
      <c r="D10" s="214">
        <v>1</v>
      </c>
      <c r="E10" s="214">
        <v>5</v>
      </c>
      <c r="F10" s="214">
        <v>3</v>
      </c>
      <c r="G10" s="214">
        <v>4</v>
      </c>
      <c r="H10" s="214">
        <v>6</v>
      </c>
      <c r="I10" s="215">
        <f t="shared" si="0"/>
        <v>19</v>
      </c>
    </row>
    <row r="11" spans="1:9" ht="20.100000000000001" customHeight="1" x14ac:dyDescent="0.2">
      <c r="A11" s="165" t="s">
        <v>116</v>
      </c>
      <c r="B11" s="208" t="str">
        <f>data!$B$69</f>
        <v>Pedestrian fault</v>
      </c>
      <c r="C11" s="217"/>
      <c r="D11" s="214">
        <v>4</v>
      </c>
      <c r="E11" s="214">
        <v>4</v>
      </c>
      <c r="F11" s="214">
        <v>6</v>
      </c>
      <c r="G11" s="214">
        <v>4</v>
      </c>
      <c r="H11" s="214">
        <v>1</v>
      </c>
      <c r="I11" s="215">
        <f t="shared" si="0"/>
        <v>19</v>
      </c>
    </row>
    <row r="12" spans="1:9" ht="20.100000000000001" customHeight="1" x14ac:dyDescent="0.2">
      <c r="A12" s="165" t="s">
        <v>117</v>
      </c>
      <c r="B12" s="208" t="str">
        <f>data!$B$71</f>
        <v>Not giving priority to a Pedestrian Crossing</v>
      </c>
      <c r="C12" s="217"/>
      <c r="D12" s="214">
        <v>0</v>
      </c>
      <c r="E12" s="214">
        <v>1</v>
      </c>
      <c r="F12" s="214">
        <v>2</v>
      </c>
      <c r="G12" s="214">
        <v>1</v>
      </c>
      <c r="H12" s="214">
        <v>0</v>
      </c>
      <c r="I12" s="215">
        <f t="shared" si="0"/>
        <v>4</v>
      </c>
    </row>
    <row r="13" spans="1:9" ht="20.100000000000001" customHeight="1" x14ac:dyDescent="0.2">
      <c r="A13" s="165" t="s">
        <v>118</v>
      </c>
      <c r="B13" s="208" t="str">
        <f>data!$B$70</f>
        <v>Not giving priority to vehicles</v>
      </c>
      <c r="C13" s="217"/>
      <c r="D13" s="214">
        <v>1</v>
      </c>
      <c r="E13" s="214">
        <v>3</v>
      </c>
      <c r="F13" s="214">
        <v>1</v>
      </c>
      <c r="G13" s="214">
        <v>3</v>
      </c>
      <c r="H13" s="214">
        <v>2</v>
      </c>
      <c r="I13" s="215">
        <f t="shared" si="0"/>
        <v>10</v>
      </c>
    </row>
    <row r="14" spans="1:9" ht="20.100000000000001" customHeight="1" x14ac:dyDescent="0.2">
      <c r="A14" s="165" t="s">
        <v>119</v>
      </c>
      <c r="B14" s="208" t="str">
        <f>data!$B$75</f>
        <v>Non-compliance to traffic police signals</v>
      </c>
      <c r="C14" s="217"/>
      <c r="D14" s="214">
        <v>0</v>
      </c>
      <c r="E14" s="214">
        <v>1</v>
      </c>
      <c r="F14" s="214">
        <v>2</v>
      </c>
      <c r="G14" s="214">
        <v>6</v>
      </c>
      <c r="H14" s="214">
        <v>0</v>
      </c>
      <c r="I14" s="215">
        <f t="shared" si="0"/>
        <v>9</v>
      </c>
    </row>
    <row r="15" spans="1:9" ht="20.100000000000001" customHeight="1" x14ac:dyDescent="0.2">
      <c r="A15" s="165" t="s">
        <v>120</v>
      </c>
      <c r="B15" s="208" t="str">
        <f>data!$B$67</f>
        <v>Not driving to the left lane</v>
      </c>
      <c r="C15" s="217"/>
      <c r="D15" s="214">
        <v>5</v>
      </c>
      <c r="E15" s="214">
        <v>6</v>
      </c>
      <c r="F15" s="214">
        <v>2</v>
      </c>
      <c r="G15" s="214">
        <v>1</v>
      </c>
      <c r="H15" s="214">
        <v>1</v>
      </c>
      <c r="I15" s="215">
        <f t="shared" si="0"/>
        <v>15</v>
      </c>
    </row>
    <row r="16" spans="1:9" ht="20.100000000000001" customHeight="1" x14ac:dyDescent="0.2">
      <c r="A16" s="165" t="s">
        <v>121</v>
      </c>
      <c r="B16" s="208" t="str">
        <f>data!$B$72</f>
        <v>Drugs</v>
      </c>
      <c r="C16" s="217"/>
      <c r="D16" s="214">
        <v>4</v>
      </c>
      <c r="E16" s="214">
        <v>6</v>
      </c>
      <c r="F16" s="214">
        <v>3</v>
      </c>
      <c r="G16" s="214">
        <v>1</v>
      </c>
      <c r="H16" s="214">
        <v>0</v>
      </c>
      <c r="I16" s="215">
        <f>SUM(D16:H16)</f>
        <v>14</v>
      </c>
    </row>
    <row r="17" spans="1:9" ht="20.100000000000001" customHeight="1" x14ac:dyDescent="0.2">
      <c r="A17" s="165" t="s">
        <v>122</v>
      </c>
      <c r="B17" s="208" t="str">
        <f>data!$B$73</f>
        <v>Other</v>
      </c>
      <c r="C17" s="217"/>
      <c r="D17" s="214">
        <v>1</v>
      </c>
      <c r="E17" s="214">
        <v>0</v>
      </c>
      <c r="F17" s="214">
        <v>0</v>
      </c>
      <c r="G17" s="214">
        <v>0</v>
      </c>
      <c r="H17" s="214">
        <v>0</v>
      </c>
      <c r="I17" s="215">
        <f t="shared" si="0"/>
        <v>1</v>
      </c>
    </row>
    <row r="18" spans="1:9" ht="20.100000000000001" customHeight="1" x14ac:dyDescent="0.2">
      <c r="A18" s="165" t="s">
        <v>123</v>
      </c>
      <c r="B18" s="208" t="str">
        <f>data!$B$66</f>
        <v>Speed</v>
      </c>
      <c r="C18" s="217"/>
      <c r="D18" s="214">
        <v>4</v>
      </c>
      <c r="E18" s="214">
        <v>3</v>
      </c>
      <c r="F18" s="214">
        <v>8</v>
      </c>
      <c r="G18" s="214">
        <v>5</v>
      </c>
      <c r="H18" s="214">
        <v>5</v>
      </c>
      <c r="I18" s="215">
        <f t="shared" si="0"/>
        <v>25</v>
      </c>
    </row>
    <row r="19" spans="1:9" ht="20.100000000000001" customHeight="1" x14ac:dyDescent="0.2">
      <c r="A19" s="165" t="s">
        <v>124</v>
      </c>
      <c r="B19" s="208" t="str">
        <f>data!$B$73</f>
        <v>Other</v>
      </c>
      <c r="C19" s="217"/>
      <c r="D19" s="214">
        <v>0</v>
      </c>
      <c r="E19" s="214">
        <v>0</v>
      </c>
      <c r="F19" s="214">
        <v>0</v>
      </c>
      <c r="G19" s="214">
        <v>0</v>
      </c>
      <c r="H19" s="214">
        <v>0</v>
      </c>
      <c r="I19" s="215">
        <f t="shared" si="0"/>
        <v>0</v>
      </c>
    </row>
    <row r="20" spans="1:9" ht="20.100000000000001" customHeight="1" x14ac:dyDescent="0.2">
      <c r="A20" s="164" t="s">
        <v>0</v>
      </c>
      <c r="B20" s="218" t="str">
        <f>data!$B$6</f>
        <v>TOTAL</v>
      </c>
      <c r="C20" s="219"/>
      <c r="D20" s="220">
        <f>SUM(D4:D19)</f>
        <v>44</v>
      </c>
      <c r="E20" s="220">
        <f t="shared" ref="E20:H20" si="1">SUM(E4:E19)</f>
        <v>52</v>
      </c>
      <c r="F20" s="220">
        <f t="shared" si="1"/>
        <v>48</v>
      </c>
      <c r="G20" s="220">
        <f t="shared" si="1"/>
        <v>44</v>
      </c>
      <c r="H20" s="220">
        <f t="shared" si="1"/>
        <v>35</v>
      </c>
      <c r="I20" s="220">
        <f>SUM(I4:I19)</f>
        <v>223</v>
      </c>
    </row>
    <row r="22" spans="1:9" ht="37.5" customHeight="1" x14ac:dyDescent="0.2"/>
    <row r="23" spans="1:9" ht="39" customHeight="1" x14ac:dyDescent="0.2">
      <c r="A23" s="48" t="str">
        <f>data!$B$62</f>
        <v>Main reasons</v>
      </c>
      <c r="B23" s="48" t="str">
        <f>data!$B$76</f>
        <v>Last five years 
(2018-2022)</v>
      </c>
      <c r="C23" s="48" t="str">
        <f>data!$B$77</f>
        <v>% period</v>
      </c>
    </row>
    <row r="24" spans="1:9" ht="20.100000000000001" customHeight="1" x14ac:dyDescent="0.2">
      <c r="A24" s="49" t="str">
        <f>data!$B$63</f>
        <v>Alcohol</v>
      </c>
      <c r="B24" s="159">
        <f t="shared" ref="B24:B36" si="2">SUMIFS($I$4:$I$19,$B$4:$B$19,$A24)</f>
        <v>31</v>
      </c>
      <c r="C24" s="56">
        <f t="shared" ref="C24:C37" si="3">B24/$B$37</f>
        <v>0.13901345291479822</v>
      </c>
    </row>
    <row r="25" spans="1:9" ht="20.100000000000001" customHeight="1" x14ac:dyDescent="0.2">
      <c r="A25" s="49" t="str">
        <f>data!$B$64</f>
        <v>Alcohol and Drugs</v>
      </c>
      <c r="B25" s="159">
        <f t="shared" si="2"/>
        <v>13</v>
      </c>
      <c r="C25" s="56">
        <f t="shared" si="3"/>
        <v>5.829596412556054E-2</v>
      </c>
    </row>
    <row r="26" spans="1:9" ht="20.100000000000001" customHeight="1" x14ac:dyDescent="0.2">
      <c r="A26" s="49" t="str">
        <f>data!$B$72</f>
        <v>Drugs</v>
      </c>
      <c r="B26" s="159">
        <f t="shared" si="2"/>
        <v>14</v>
      </c>
      <c r="C26" s="56">
        <f t="shared" si="3"/>
        <v>6.2780269058295965E-2</v>
      </c>
    </row>
    <row r="27" spans="1:9" ht="20.100000000000001" customHeight="1" x14ac:dyDescent="0.2">
      <c r="A27" s="49" t="str">
        <f>data!$B$65</f>
        <v>Careless driving</v>
      </c>
      <c r="B27" s="159">
        <f t="shared" si="2"/>
        <v>41</v>
      </c>
      <c r="C27" s="56">
        <f t="shared" si="3"/>
        <v>0.18385650224215247</v>
      </c>
    </row>
    <row r="28" spans="1:9" ht="20.100000000000001" customHeight="1" x14ac:dyDescent="0.2">
      <c r="A28" s="49" t="str">
        <f>data!$B$66</f>
        <v>Speed</v>
      </c>
      <c r="B28" s="159">
        <f t="shared" si="2"/>
        <v>25</v>
      </c>
      <c r="C28" s="56">
        <f t="shared" si="3"/>
        <v>0.11210762331838565</v>
      </c>
    </row>
    <row r="29" spans="1:9" ht="20.100000000000001" customHeight="1" x14ac:dyDescent="0.2">
      <c r="A29" s="49" t="str">
        <f>data!$B$68</f>
        <v>Right turn</v>
      </c>
      <c r="B29" s="159">
        <f t="shared" si="2"/>
        <v>19</v>
      </c>
      <c r="C29" s="56">
        <f t="shared" si="3"/>
        <v>8.520179372197309E-2</v>
      </c>
    </row>
    <row r="30" spans="1:9" ht="20.100000000000001" customHeight="1" x14ac:dyDescent="0.2">
      <c r="A30" s="49" t="str">
        <f>data!$B$69</f>
        <v>Pedestrian fault</v>
      </c>
      <c r="B30" s="159">
        <f t="shared" si="2"/>
        <v>19</v>
      </c>
      <c r="C30" s="56">
        <f t="shared" si="3"/>
        <v>8.520179372197309E-2</v>
      </c>
    </row>
    <row r="31" spans="1:9" ht="20.100000000000001" customHeight="1" x14ac:dyDescent="0.2">
      <c r="A31" s="49" t="str">
        <f>data!$B$67</f>
        <v>Not driving to the left lane</v>
      </c>
      <c r="B31" s="159">
        <f t="shared" si="2"/>
        <v>15</v>
      </c>
      <c r="C31" s="56">
        <f t="shared" si="3"/>
        <v>6.726457399103139E-2</v>
      </c>
    </row>
    <row r="32" spans="1:9" ht="20.100000000000001" customHeight="1" x14ac:dyDescent="0.2">
      <c r="A32" s="49" t="str">
        <f>data!$B$70</f>
        <v>Not giving priority to vehicles</v>
      </c>
      <c r="B32" s="159">
        <f t="shared" si="2"/>
        <v>10</v>
      </c>
      <c r="C32" s="56">
        <f t="shared" si="3"/>
        <v>4.4843049327354258E-2</v>
      </c>
    </row>
    <row r="33" spans="1:3" ht="20.100000000000001" customHeight="1" x14ac:dyDescent="0.2">
      <c r="A33" s="49" t="str">
        <f>data!$B$75</f>
        <v>Non-compliance to traffic police signals</v>
      </c>
      <c r="B33" s="159">
        <f t="shared" si="2"/>
        <v>9</v>
      </c>
      <c r="C33" s="56">
        <f t="shared" si="3"/>
        <v>4.0358744394618833E-2</v>
      </c>
    </row>
    <row r="34" spans="1:3" ht="20.100000000000001" customHeight="1" x14ac:dyDescent="0.2">
      <c r="A34" s="49" t="str">
        <f>data!$B$74</f>
        <v>Illegal Overtaking</v>
      </c>
      <c r="B34" s="159">
        <f t="shared" si="2"/>
        <v>6</v>
      </c>
      <c r="C34" s="56">
        <f t="shared" si="3"/>
        <v>2.6905829596412557E-2</v>
      </c>
    </row>
    <row r="35" spans="1:3" ht="20.100000000000001" customHeight="1" x14ac:dyDescent="0.2">
      <c r="A35" s="49" t="str">
        <f>data!$B$71</f>
        <v>Not giving priority to a Pedestrian Crossing</v>
      </c>
      <c r="B35" s="159">
        <f t="shared" si="2"/>
        <v>4</v>
      </c>
      <c r="C35" s="56">
        <f t="shared" si="3"/>
        <v>1.7937219730941704E-2</v>
      </c>
    </row>
    <row r="36" spans="1:3" ht="20.100000000000001" customHeight="1" x14ac:dyDescent="0.2">
      <c r="A36" s="49" t="str">
        <f>data!$B$73</f>
        <v>Other</v>
      </c>
      <c r="B36" s="159">
        <f t="shared" si="2"/>
        <v>17</v>
      </c>
      <c r="C36" s="56">
        <f t="shared" si="3"/>
        <v>7.623318385650224E-2</v>
      </c>
    </row>
    <row r="37" spans="1:3" ht="20.100000000000001" customHeight="1" x14ac:dyDescent="0.2">
      <c r="A37" s="50" t="str">
        <f>data!$B$6</f>
        <v>TOTAL</v>
      </c>
      <c r="B37" s="167">
        <f>SUM(B24:B36)</f>
        <v>223</v>
      </c>
      <c r="C37" s="51">
        <f t="shared" si="3"/>
        <v>1</v>
      </c>
    </row>
  </sheetData>
  <autoFilter ref="A23:C23" xr:uid="{00000000-0009-0000-0000-000009000000}"/>
  <sortState xmlns:xlrd2="http://schemas.microsoft.com/office/spreadsheetml/2017/richdata2" ref="A24:C36">
    <sortCondition descending="1" ref="B24:B36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&amp;L&amp;8Γραφείο Ανάλυσης και Στατιστικής&amp;R&amp;8&amp;D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data</vt:lpstr>
      <vt:lpstr>Τροχαία</vt:lpstr>
      <vt:lpstr>Τροχαία (1)</vt:lpstr>
      <vt:lpstr>Τροχαία (2)</vt:lpstr>
      <vt:lpstr>Τροχαία (3)</vt:lpstr>
      <vt:lpstr>Τροχαία (4)</vt:lpstr>
      <vt:lpstr>data for chart3</vt:lpstr>
      <vt:lpstr>Chart1</vt:lpstr>
      <vt:lpstr>Chart2</vt:lpstr>
      <vt:lpstr>Chart3</vt:lpstr>
      <vt:lpstr>dbase</vt:lpstr>
      <vt:lpstr>Τροχαία!Print_Area</vt:lpstr>
      <vt:lpstr>'Τροχαία (1)'!Print_Area</vt:lpstr>
      <vt:lpstr>'Τροχαία (2)'!Print_Area</vt:lpstr>
      <vt:lpstr>'Τροχαία (3)'!Print_Area</vt:lpstr>
      <vt:lpstr>'Τροχαία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Police</cp:lastModifiedBy>
  <cp:lastPrinted>2021-04-06T09:42:21Z</cp:lastPrinted>
  <dcterms:created xsi:type="dcterms:W3CDTF">2005-02-15T06:57:49Z</dcterms:created>
  <dcterms:modified xsi:type="dcterms:W3CDTF">2023-03-09T11:39:46Z</dcterms:modified>
</cp:coreProperties>
</file>